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SLance\Documents\SUNYAlbany\Projects\CloudWaterChemistry\NYSERDA\FinalData\"/>
    </mc:Choice>
  </mc:AlternateContent>
  <xr:revisionPtr revIDLastSave="0" documentId="13_ncr:1_{8A5C5D97-6D2F-406B-9135-3C1EEE2C0B8B}" xr6:coauthVersionLast="47" xr6:coauthVersionMax="47" xr10:uidLastSave="{00000000-0000-0000-0000-000000000000}"/>
  <bookViews>
    <workbookView xWindow="1710" yWindow="1710" windowWidth="14400" windowHeight="7365" firstSheet="1" activeTab="2" xr2:uid="{00000000-000D-0000-FFFF-FFFF00000000}"/>
  </bookViews>
  <sheets>
    <sheet name="NOTES" sheetId="7" r:id="rId1"/>
    <sheet name="2021 VALID" sheetId="3" r:id="rId2"/>
    <sheet name="2021 INVALID" sheetId="4" r:id="rId3"/>
    <sheet name="2021 BLANKS, RINSES &amp; QC" sheetId="5" r:id="rId4"/>
    <sheet name="2021 DATA SUMMARY" sheetId="6" r:id="rId5"/>
  </sheets>
  <definedNames>
    <definedName name="Query_from_chem_1" localSheetId="1" hidden="1">'2021 VALID'!#REF!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6" l="1"/>
  <c r="G23" i="6" l="1"/>
  <c r="E23" i="6"/>
  <c r="D23" i="6"/>
  <c r="G22" i="6"/>
  <c r="F22" i="6"/>
  <c r="E22" i="6"/>
  <c r="D22" i="6"/>
  <c r="G21" i="6"/>
  <c r="F21" i="6"/>
  <c r="E21" i="6"/>
  <c r="D21"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G11" i="6"/>
  <c r="F11" i="6"/>
  <c r="E11" i="6"/>
  <c r="D11" i="6"/>
  <c r="G9" i="6"/>
  <c r="F9" i="6"/>
  <c r="E9" i="6"/>
  <c r="D9" i="6"/>
  <c r="J7" i="3" l="1"/>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G10" i="6" l="1"/>
  <c r="F10" i="6"/>
  <c r="E10" i="6"/>
  <c r="D10" i="6"/>
  <c r="C23" i="6" l="1"/>
  <c r="C22" i="6"/>
  <c r="C21" i="6"/>
  <c r="C19" i="6"/>
  <c r="C18" i="6"/>
  <c r="C17" i="6"/>
  <c r="C16" i="6"/>
  <c r="C15" i="6"/>
  <c r="C14" i="6"/>
  <c r="C13" i="6"/>
  <c r="C12" i="6"/>
  <c r="C11" i="6"/>
  <c r="C10" i="6"/>
  <c r="C9" i="6"/>
  <c r="C8" i="6"/>
</calcChain>
</file>

<file path=xl/sharedStrings.xml><?xml version="1.0" encoding="utf-8"?>
<sst xmlns="http://schemas.openxmlformats.org/spreadsheetml/2006/main" count="660" uniqueCount="174">
  <si>
    <t>LABNO</t>
  </si>
  <si>
    <t>SAMPLEDATE</t>
  </si>
  <si>
    <t>SO4</t>
  </si>
  <si>
    <t>NO3</t>
  </si>
  <si>
    <t>K</t>
  </si>
  <si>
    <t>NH4</t>
  </si>
  <si>
    <t>TOC</t>
  </si>
  <si>
    <t>LABPH</t>
  </si>
  <si>
    <t>FIELD_NOTES</t>
  </si>
  <si>
    <t>LWC_F</t>
  </si>
  <si>
    <t>OCTANT</t>
  </si>
  <si>
    <t>CATION_ANION_RATIO</t>
  </si>
  <si>
    <t>RPD</t>
  </si>
  <si>
    <t>MP_TEST</t>
  </si>
  <si>
    <t>MISS_MAJ_ION</t>
  </si>
  <si>
    <t>LABPH_F</t>
  </si>
  <si>
    <t>SPCOND_F</t>
  </si>
  <si>
    <t>COMMENT</t>
  </si>
  <si>
    <t>POOL_VOL ml</t>
  </si>
  <si>
    <r>
      <t>LWC g m</t>
    </r>
    <r>
      <rPr>
        <b/>
        <vertAlign val="superscript"/>
        <sz val="11"/>
        <color theme="0"/>
        <rFont val="Calibri"/>
        <family val="2"/>
        <scheme val="minor"/>
      </rPr>
      <t>-3</t>
    </r>
  </si>
  <si>
    <t>TEMP °C</t>
  </si>
  <si>
    <t>WINDDIR_AVG °AZ</t>
  </si>
  <si>
    <r>
      <t>AVG_S_WSP m s</t>
    </r>
    <r>
      <rPr>
        <b/>
        <vertAlign val="superscript"/>
        <sz val="11"/>
        <color theme="0"/>
        <rFont val="Calibri"/>
        <family val="2"/>
        <scheme val="minor"/>
      </rPr>
      <t>-1</t>
    </r>
  </si>
  <si>
    <r>
      <t>SPCOND µS cm</t>
    </r>
    <r>
      <rPr>
        <b/>
        <vertAlign val="superscript"/>
        <sz val="11"/>
        <color theme="0"/>
        <rFont val="Calibri"/>
        <family val="2"/>
        <scheme val="minor"/>
      </rPr>
      <t>-1</t>
    </r>
  </si>
  <si>
    <r>
      <t>HION µeq L</t>
    </r>
    <r>
      <rPr>
        <b/>
        <vertAlign val="superscript"/>
        <sz val="11"/>
        <color theme="0"/>
        <rFont val="Calibri"/>
        <family val="2"/>
        <scheme val="minor"/>
      </rPr>
      <t>-1</t>
    </r>
  </si>
  <si>
    <r>
      <t>CA mg L</t>
    </r>
    <r>
      <rPr>
        <b/>
        <vertAlign val="superscript"/>
        <sz val="11"/>
        <color theme="0"/>
        <rFont val="Calibri"/>
        <family val="2"/>
        <scheme val="minor"/>
      </rPr>
      <t>-1</t>
    </r>
  </si>
  <si>
    <r>
      <t>CA µeq L</t>
    </r>
    <r>
      <rPr>
        <b/>
        <vertAlign val="superscript"/>
        <sz val="11"/>
        <color theme="0"/>
        <rFont val="Calibri"/>
        <family val="2"/>
        <scheme val="minor"/>
      </rPr>
      <t>-1</t>
    </r>
  </si>
  <si>
    <r>
      <t>MG mg L</t>
    </r>
    <r>
      <rPr>
        <b/>
        <vertAlign val="superscript"/>
        <sz val="11"/>
        <color theme="0"/>
        <rFont val="Calibri"/>
        <family val="2"/>
        <scheme val="minor"/>
      </rPr>
      <t>-1</t>
    </r>
  </si>
  <si>
    <r>
      <t>MG µeq L</t>
    </r>
    <r>
      <rPr>
        <b/>
        <vertAlign val="superscript"/>
        <sz val="11"/>
        <color theme="0"/>
        <rFont val="Calibri"/>
        <family val="2"/>
        <scheme val="minor"/>
      </rPr>
      <t>-1</t>
    </r>
  </si>
  <si>
    <r>
      <t>NA mg L</t>
    </r>
    <r>
      <rPr>
        <b/>
        <vertAlign val="superscript"/>
        <sz val="11"/>
        <color theme="0"/>
        <rFont val="Calibri"/>
        <family val="2"/>
        <scheme val="minor"/>
      </rPr>
      <t>-1</t>
    </r>
  </si>
  <si>
    <r>
      <t>NA µeq L</t>
    </r>
    <r>
      <rPr>
        <b/>
        <vertAlign val="superscript"/>
        <sz val="11"/>
        <color theme="0"/>
        <rFont val="Calibri"/>
        <family val="2"/>
        <scheme val="minor"/>
      </rPr>
      <t>-1</t>
    </r>
  </si>
  <si>
    <r>
      <t>K mg L</t>
    </r>
    <r>
      <rPr>
        <b/>
        <vertAlign val="superscript"/>
        <sz val="11"/>
        <color theme="0"/>
        <rFont val="Calibri"/>
        <family val="2"/>
        <scheme val="minor"/>
      </rPr>
      <t>-1</t>
    </r>
  </si>
  <si>
    <r>
      <t>K µeq L</t>
    </r>
    <r>
      <rPr>
        <b/>
        <vertAlign val="superscript"/>
        <sz val="11"/>
        <color theme="0"/>
        <rFont val="Calibri"/>
        <family val="2"/>
        <scheme val="minor"/>
      </rPr>
      <t>-1</t>
    </r>
  </si>
  <si>
    <r>
      <t>NH4 mg L</t>
    </r>
    <r>
      <rPr>
        <b/>
        <vertAlign val="superscript"/>
        <sz val="11"/>
        <color theme="0"/>
        <rFont val="Calibri"/>
        <family val="2"/>
        <scheme val="minor"/>
      </rPr>
      <t>-1</t>
    </r>
  </si>
  <si>
    <r>
      <t>NH4 µeq L</t>
    </r>
    <r>
      <rPr>
        <b/>
        <vertAlign val="superscript"/>
        <sz val="11"/>
        <color theme="0"/>
        <rFont val="Calibri"/>
        <family val="2"/>
        <scheme val="minor"/>
      </rPr>
      <t>-1</t>
    </r>
  </si>
  <si>
    <r>
      <t>SO4 mg L</t>
    </r>
    <r>
      <rPr>
        <b/>
        <vertAlign val="superscript"/>
        <sz val="11"/>
        <color theme="0"/>
        <rFont val="Calibri"/>
        <family val="2"/>
        <scheme val="minor"/>
      </rPr>
      <t>-1</t>
    </r>
  </si>
  <si>
    <r>
      <t>SO4 µeq L</t>
    </r>
    <r>
      <rPr>
        <b/>
        <vertAlign val="superscript"/>
        <sz val="11"/>
        <color theme="0"/>
        <rFont val="Calibri"/>
        <family val="2"/>
        <scheme val="minor"/>
      </rPr>
      <t>-1</t>
    </r>
  </si>
  <si>
    <r>
      <t>NO3 mg L</t>
    </r>
    <r>
      <rPr>
        <b/>
        <vertAlign val="superscript"/>
        <sz val="11"/>
        <color theme="0"/>
        <rFont val="Calibri"/>
        <family val="2"/>
        <scheme val="minor"/>
      </rPr>
      <t>-1</t>
    </r>
  </si>
  <si>
    <r>
      <t>NO3 µeq L</t>
    </r>
    <r>
      <rPr>
        <b/>
        <vertAlign val="superscript"/>
        <sz val="11"/>
        <color theme="0"/>
        <rFont val="Calibri"/>
        <family val="2"/>
        <scheme val="minor"/>
      </rPr>
      <t>-1</t>
    </r>
  </si>
  <si>
    <r>
      <t>CL mg L</t>
    </r>
    <r>
      <rPr>
        <b/>
        <vertAlign val="superscript"/>
        <sz val="11"/>
        <color theme="0"/>
        <rFont val="Calibri"/>
        <family val="2"/>
        <scheme val="minor"/>
      </rPr>
      <t>-1</t>
    </r>
  </si>
  <si>
    <r>
      <t>CL µeq L</t>
    </r>
    <r>
      <rPr>
        <b/>
        <vertAlign val="superscript"/>
        <sz val="11"/>
        <color theme="0"/>
        <rFont val="Calibri"/>
        <family val="2"/>
        <scheme val="minor"/>
      </rPr>
      <t>-1</t>
    </r>
  </si>
  <si>
    <r>
      <t>SUM_CATIONS µeq L</t>
    </r>
    <r>
      <rPr>
        <b/>
        <vertAlign val="superscript"/>
        <sz val="11"/>
        <color theme="0"/>
        <rFont val="Calibri"/>
        <family val="2"/>
        <scheme val="minor"/>
      </rPr>
      <t>-1</t>
    </r>
  </si>
  <si>
    <r>
      <t>SUM_ANIONS µeq L</t>
    </r>
    <r>
      <rPr>
        <b/>
        <vertAlign val="superscript"/>
        <sz val="11"/>
        <color theme="0"/>
        <rFont val="Calibri"/>
        <family val="2"/>
        <scheme val="minor"/>
      </rPr>
      <t>-1</t>
    </r>
  </si>
  <si>
    <r>
      <t>SO4_mg L</t>
    </r>
    <r>
      <rPr>
        <b/>
        <vertAlign val="superscript"/>
        <sz val="11"/>
        <color theme="0"/>
        <rFont val="Calibri"/>
        <family val="2"/>
        <scheme val="minor"/>
      </rPr>
      <t>-1</t>
    </r>
  </si>
  <si>
    <r>
      <t>NO3_mg L</t>
    </r>
    <r>
      <rPr>
        <b/>
        <vertAlign val="superscript"/>
        <sz val="11"/>
        <color theme="0"/>
        <rFont val="Calibri"/>
        <family val="2"/>
        <scheme val="minor"/>
      </rPr>
      <t>-1</t>
    </r>
  </si>
  <si>
    <r>
      <t>Cl_mg L</t>
    </r>
    <r>
      <rPr>
        <b/>
        <vertAlign val="superscript"/>
        <sz val="11"/>
        <color theme="0"/>
        <rFont val="Calibri"/>
        <family val="2"/>
        <scheme val="minor"/>
      </rPr>
      <t>-1</t>
    </r>
  </si>
  <si>
    <r>
      <t>Ca_mg L</t>
    </r>
    <r>
      <rPr>
        <b/>
        <vertAlign val="superscript"/>
        <sz val="11"/>
        <color theme="0"/>
        <rFont val="Calibri"/>
        <family val="2"/>
        <scheme val="minor"/>
      </rPr>
      <t>-1</t>
    </r>
  </si>
  <si>
    <r>
      <t>Mg_mg L</t>
    </r>
    <r>
      <rPr>
        <b/>
        <vertAlign val="superscript"/>
        <sz val="11"/>
        <color theme="0"/>
        <rFont val="Calibri"/>
        <family val="2"/>
        <scheme val="minor"/>
      </rPr>
      <t>-1</t>
    </r>
  </si>
  <si>
    <r>
      <t>Na_mg L</t>
    </r>
    <r>
      <rPr>
        <b/>
        <vertAlign val="superscript"/>
        <sz val="11"/>
        <color theme="0"/>
        <rFont val="Calibri"/>
        <family val="2"/>
        <scheme val="minor"/>
      </rPr>
      <t>-1</t>
    </r>
  </si>
  <si>
    <r>
      <t>K_mg L</t>
    </r>
    <r>
      <rPr>
        <b/>
        <vertAlign val="superscript"/>
        <sz val="11"/>
        <color theme="0"/>
        <rFont val="Calibri"/>
        <family val="2"/>
        <scheme val="minor"/>
      </rPr>
      <t>-1</t>
    </r>
  </si>
  <si>
    <r>
      <t>NH4_mg L</t>
    </r>
    <r>
      <rPr>
        <b/>
        <vertAlign val="superscript"/>
        <sz val="11"/>
        <color theme="0"/>
        <rFont val="Calibri"/>
        <family val="2"/>
        <scheme val="minor"/>
      </rPr>
      <t>-1</t>
    </r>
  </si>
  <si>
    <t>Parameter</t>
  </si>
  <si>
    <t>UNITS</t>
  </si>
  <si>
    <t>COUNT</t>
  </si>
  <si>
    <t>Min</t>
  </si>
  <si>
    <t>Max</t>
  </si>
  <si>
    <t>Mean</t>
  </si>
  <si>
    <t>Std. Dev.</t>
  </si>
  <si>
    <t>Cloud Samples</t>
  </si>
  <si>
    <t>Volume</t>
  </si>
  <si>
    <t>mL</t>
  </si>
  <si>
    <t>LWC</t>
  </si>
  <si>
    <r>
      <t>g m</t>
    </r>
    <r>
      <rPr>
        <vertAlign val="superscript"/>
        <sz val="11"/>
        <color rgb="FF000000"/>
        <rFont val="Calibri"/>
        <family val="2"/>
      </rPr>
      <t>-3</t>
    </r>
  </si>
  <si>
    <r>
      <t>µeq L</t>
    </r>
    <r>
      <rPr>
        <vertAlign val="superscript"/>
        <sz val="11"/>
        <color rgb="FF000000"/>
        <rFont val="Calibri"/>
        <family val="2"/>
      </rPr>
      <t>-1</t>
    </r>
  </si>
  <si>
    <t>Cl</t>
  </si>
  <si>
    <t>Ca</t>
  </si>
  <si>
    <t>Mg</t>
  </si>
  <si>
    <t>Na</t>
  </si>
  <si>
    <t>SCONDUCT</t>
  </si>
  <si>
    <r>
      <t>µS cm</t>
    </r>
    <r>
      <rPr>
        <vertAlign val="superscript"/>
        <sz val="11"/>
        <color rgb="FF000000"/>
        <rFont val="Calibri"/>
        <family val="2"/>
      </rPr>
      <t>-1</t>
    </r>
  </si>
  <si>
    <t>LABpH</t>
  </si>
  <si>
    <t>H</t>
  </si>
  <si>
    <r>
      <t>LWC g m</t>
    </r>
    <r>
      <rPr>
        <vertAlign val="superscript"/>
        <sz val="11"/>
        <color theme="1"/>
        <rFont val="Calibri"/>
        <family val="2"/>
        <scheme val="minor"/>
      </rPr>
      <t>-3</t>
    </r>
  </si>
  <si>
    <r>
      <t>AVG_S_WSP m s</t>
    </r>
    <r>
      <rPr>
        <vertAlign val="superscript"/>
        <sz val="11"/>
        <color theme="1"/>
        <rFont val="Calibri"/>
        <family val="2"/>
        <scheme val="minor"/>
      </rPr>
      <t>-1</t>
    </r>
  </si>
  <si>
    <r>
      <t>SPCOND µS cm</t>
    </r>
    <r>
      <rPr>
        <vertAlign val="superscript"/>
        <sz val="11"/>
        <color theme="1"/>
        <rFont val="Calibri"/>
        <family val="2"/>
        <scheme val="minor"/>
      </rPr>
      <t>-1</t>
    </r>
  </si>
  <si>
    <r>
      <t>HION µeq L</t>
    </r>
    <r>
      <rPr>
        <vertAlign val="superscript"/>
        <sz val="11"/>
        <color theme="1"/>
        <rFont val="Calibri"/>
        <family val="2"/>
        <scheme val="minor"/>
      </rPr>
      <t>-1</t>
    </r>
  </si>
  <si>
    <r>
      <t>CA mg L</t>
    </r>
    <r>
      <rPr>
        <vertAlign val="superscript"/>
        <sz val="11"/>
        <color theme="1"/>
        <rFont val="Calibri"/>
        <family val="2"/>
        <scheme val="minor"/>
      </rPr>
      <t>-1</t>
    </r>
  </si>
  <si>
    <r>
      <t>CA µeq L</t>
    </r>
    <r>
      <rPr>
        <vertAlign val="superscript"/>
        <sz val="11"/>
        <color theme="1"/>
        <rFont val="Calibri"/>
        <family val="2"/>
        <scheme val="minor"/>
      </rPr>
      <t>-1</t>
    </r>
  </si>
  <si>
    <r>
      <t>MG mg L</t>
    </r>
    <r>
      <rPr>
        <vertAlign val="superscript"/>
        <sz val="11"/>
        <color theme="1"/>
        <rFont val="Calibri"/>
        <family val="2"/>
        <scheme val="minor"/>
      </rPr>
      <t>-1</t>
    </r>
  </si>
  <si>
    <r>
      <t>MG µeq L</t>
    </r>
    <r>
      <rPr>
        <vertAlign val="superscript"/>
        <sz val="11"/>
        <color theme="1"/>
        <rFont val="Calibri"/>
        <family val="2"/>
        <scheme val="minor"/>
      </rPr>
      <t>-1</t>
    </r>
  </si>
  <si>
    <r>
      <t>NA mg L</t>
    </r>
    <r>
      <rPr>
        <vertAlign val="superscript"/>
        <sz val="11"/>
        <color theme="1"/>
        <rFont val="Calibri"/>
        <family val="2"/>
        <scheme val="minor"/>
      </rPr>
      <t>-1</t>
    </r>
  </si>
  <si>
    <r>
      <t>NA µeq L</t>
    </r>
    <r>
      <rPr>
        <vertAlign val="superscript"/>
        <sz val="11"/>
        <color theme="1"/>
        <rFont val="Calibri"/>
        <family val="2"/>
        <scheme val="minor"/>
      </rPr>
      <t>-1</t>
    </r>
  </si>
  <si>
    <r>
      <t>K mg L</t>
    </r>
    <r>
      <rPr>
        <vertAlign val="superscript"/>
        <sz val="11"/>
        <color theme="1"/>
        <rFont val="Calibri"/>
        <family val="2"/>
        <scheme val="minor"/>
      </rPr>
      <t>-1</t>
    </r>
  </si>
  <si>
    <r>
      <t>K µeq L</t>
    </r>
    <r>
      <rPr>
        <vertAlign val="superscript"/>
        <sz val="11"/>
        <color theme="1"/>
        <rFont val="Calibri"/>
        <family val="2"/>
        <scheme val="minor"/>
      </rPr>
      <t>-1</t>
    </r>
  </si>
  <si>
    <r>
      <t>NH4 mg L</t>
    </r>
    <r>
      <rPr>
        <vertAlign val="superscript"/>
        <sz val="11"/>
        <color theme="1"/>
        <rFont val="Calibri"/>
        <family val="2"/>
        <scheme val="minor"/>
      </rPr>
      <t>-1</t>
    </r>
  </si>
  <si>
    <r>
      <t>NH4 µeq L</t>
    </r>
    <r>
      <rPr>
        <vertAlign val="superscript"/>
        <sz val="11"/>
        <color theme="1"/>
        <rFont val="Calibri"/>
        <family val="2"/>
        <scheme val="minor"/>
      </rPr>
      <t>-1</t>
    </r>
  </si>
  <si>
    <r>
      <t>SO4 mg L</t>
    </r>
    <r>
      <rPr>
        <vertAlign val="superscript"/>
        <sz val="11"/>
        <color theme="1"/>
        <rFont val="Calibri"/>
        <family val="2"/>
        <scheme val="minor"/>
      </rPr>
      <t>-1</t>
    </r>
  </si>
  <si>
    <r>
      <t>SO4 µeq L</t>
    </r>
    <r>
      <rPr>
        <vertAlign val="superscript"/>
        <sz val="11"/>
        <color theme="1"/>
        <rFont val="Calibri"/>
        <family val="2"/>
        <scheme val="minor"/>
      </rPr>
      <t>-1</t>
    </r>
  </si>
  <si>
    <r>
      <t>NO3 mg L</t>
    </r>
    <r>
      <rPr>
        <vertAlign val="superscript"/>
        <sz val="11"/>
        <color theme="1"/>
        <rFont val="Calibri"/>
        <family val="2"/>
        <scheme val="minor"/>
      </rPr>
      <t>-1</t>
    </r>
  </si>
  <si>
    <r>
      <t>NO3 µeq L</t>
    </r>
    <r>
      <rPr>
        <vertAlign val="superscript"/>
        <sz val="11"/>
        <color theme="1"/>
        <rFont val="Calibri"/>
        <family val="2"/>
        <scheme val="minor"/>
      </rPr>
      <t>-1</t>
    </r>
  </si>
  <si>
    <r>
      <t>CL mg L</t>
    </r>
    <r>
      <rPr>
        <vertAlign val="superscript"/>
        <sz val="11"/>
        <color theme="1"/>
        <rFont val="Calibri"/>
        <family val="2"/>
        <scheme val="minor"/>
      </rPr>
      <t>-1</t>
    </r>
  </si>
  <si>
    <r>
      <t>CL µeq L</t>
    </r>
    <r>
      <rPr>
        <vertAlign val="superscript"/>
        <sz val="11"/>
        <color theme="1"/>
        <rFont val="Calibri"/>
        <family val="2"/>
        <scheme val="minor"/>
      </rPr>
      <t>-1</t>
    </r>
  </si>
  <si>
    <r>
      <t>SUM_CATIONS µeq L</t>
    </r>
    <r>
      <rPr>
        <vertAlign val="superscript"/>
        <sz val="11"/>
        <color theme="1"/>
        <rFont val="Calibri"/>
        <family val="2"/>
        <scheme val="minor"/>
      </rPr>
      <t>-1</t>
    </r>
  </si>
  <si>
    <r>
      <t>SUM_ANIONS µeq L</t>
    </r>
    <r>
      <rPr>
        <vertAlign val="superscript"/>
        <sz val="11"/>
        <color theme="1"/>
        <rFont val="Calibri"/>
        <family val="2"/>
        <scheme val="minor"/>
      </rPr>
      <t>-1</t>
    </r>
  </si>
  <si>
    <t>Atmospheric Sciences Research Center</t>
  </si>
  <si>
    <t>http://atmoschem.asrc.cestm.albany.edu/~cloudwater/</t>
  </si>
  <si>
    <t>Glyoxalate_ppb</t>
  </si>
  <si>
    <t>AcetateGlycolate_ppb</t>
  </si>
  <si>
    <t>Lactate_ppb</t>
  </si>
  <si>
    <t>Malonate_ppb</t>
  </si>
  <si>
    <t>Oxalate_ppb</t>
  </si>
  <si>
    <t>Pyruvate_ppb</t>
  </si>
  <si>
    <t>SuccinateMalate_ppb</t>
  </si>
  <si>
    <t>COLLECTION_HOURS</t>
  </si>
  <si>
    <t>DUMP TIME</t>
  </si>
  <si>
    <t>Summary statistics calculated using both 'VALID' and 'INVALID' data.</t>
  </si>
  <si>
    <t>Formate_ppb</t>
  </si>
  <si>
    <r>
      <t>TOC mg L</t>
    </r>
    <r>
      <rPr>
        <b/>
        <vertAlign val="superscript"/>
        <sz val="11"/>
        <color theme="0"/>
        <rFont val="Calibri"/>
        <family val="2"/>
        <scheme val="minor"/>
      </rPr>
      <t>-1</t>
    </r>
  </si>
  <si>
    <t>Prior to 2018, only 'VALID' data were summarized here.  We include both 'VALID' and 'INVALID' data in this summary. However, we  continue to report the measurements for individual samples separated into the 'VALID' and 'INVALID' categories (in separate tabs within this spreadsheet), as done for the past several decades,  to provide consistency with the historical dataset.</t>
  </si>
  <si>
    <t>COLL_HR_F</t>
  </si>
  <si>
    <t>filtered</t>
  </si>
  <si>
    <t>M</t>
  </si>
  <si>
    <t>CA_F</t>
  </si>
  <si>
    <t>MG_F</t>
  </si>
  <si>
    <t>NA_F</t>
  </si>
  <si>
    <t>K_F</t>
  </si>
  <si>
    <t>NH4_F</t>
  </si>
  <si>
    <t>SO4_F</t>
  </si>
  <si>
    <t>NO3_F</t>
  </si>
  <si>
    <t>CL_F</t>
  </si>
  <si>
    <t>TOC_F</t>
  </si>
  <si>
    <t>Rinse</t>
  </si>
  <si>
    <t>0.023 mg/L</t>
  </si>
  <si>
    <t>Samples are classified as 'VALID' and 'INVALID' in the so-named tabs based on the historical classification scheme determined by ion balance criteria.</t>
  </si>
  <si>
    <t>TN_F</t>
  </si>
  <si>
    <t>TN</t>
  </si>
  <si>
    <r>
      <t>TN mg L</t>
    </r>
    <r>
      <rPr>
        <b/>
        <vertAlign val="superscript"/>
        <sz val="11"/>
        <color theme="0"/>
        <rFont val="Calibri"/>
        <family val="2"/>
        <scheme val="minor"/>
      </rPr>
      <t>-1</t>
    </r>
  </si>
  <si>
    <r>
      <t>TN mg L</t>
    </r>
    <r>
      <rPr>
        <vertAlign val="superscript"/>
        <sz val="11"/>
        <color theme="1"/>
        <rFont val="Calibri"/>
        <family val="2"/>
        <scheme val="minor"/>
      </rPr>
      <t>-1</t>
    </r>
  </si>
  <si>
    <t>Analytical chemistry measurements were conducted by the Adirondack Lake Survey Corporation (ALSC) unless otherwise specified.</t>
  </si>
  <si>
    <t>0.007 mg/L</t>
  </si>
  <si>
    <t>0.005 mg/L</t>
  </si>
  <si>
    <t>0.006 mg/L</t>
  </si>
  <si>
    <t>0.009 mg/L</t>
  </si>
  <si>
    <t>0.002 mg/L</t>
  </si>
  <si>
    <t>0.015 mg/L</t>
  </si>
  <si>
    <t>0.029 mg/L</t>
  </si>
  <si>
    <t>0.014 mg C/L</t>
  </si>
  <si>
    <t>Method Detection Limits are based on 3 times the standard deviation of 7 replicates of a low-level check standard.</t>
  </si>
  <si>
    <t>Parameter Technique Method Reference</t>
  </si>
  <si>
    <r>
      <rPr>
        <vertAlign val="superscript"/>
        <sz val="11"/>
        <color theme="1"/>
        <rFont val="Calibri"/>
        <family val="2"/>
        <scheme val="minor"/>
      </rPr>
      <t>2</t>
    </r>
    <r>
      <rPr>
        <sz val="11"/>
        <color theme="1"/>
        <rFont val="Calibri"/>
        <family val="2"/>
        <scheme val="minor"/>
      </rPr>
      <t>Methods for Chemical Analysis of Water and Wastes, EPA 600/4-79-020, 1979, Revised 1983.</t>
    </r>
  </si>
  <si>
    <r>
      <rPr>
        <vertAlign val="superscript"/>
        <sz val="11"/>
        <color theme="1"/>
        <rFont val="Calibri"/>
        <family val="2"/>
        <scheme val="minor"/>
      </rPr>
      <t>3</t>
    </r>
    <r>
      <rPr>
        <sz val="11"/>
        <color theme="1"/>
        <rFont val="Calibri"/>
        <family val="2"/>
        <scheme val="minor"/>
      </rPr>
      <t>Methods for the Determination of Inorganic Substances in Environmental Samples, EPA 600/R-93-100, 1993.</t>
    </r>
  </si>
  <si>
    <r>
      <rPr>
        <vertAlign val="superscript"/>
        <sz val="11"/>
        <color theme="1"/>
        <rFont val="Calibri"/>
        <family val="2"/>
        <scheme val="minor"/>
      </rPr>
      <t>4</t>
    </r>
    <r>
      <rPr>
        <sz val="11"/>
        <color theme="1"/>
        <rFont val="Calibri"/>
        <family val="2"/>
        <scheme val="minor"/>
      </rPr>
      <t>Standard Methods for the Examination of Water and Wastewater, 18th-21st Editions, American Public Health Association, American Water Works Association, and Water Pollution Control Federation, 1992-2005.</t>
    </r>
  </si>
  <si>
    <r>
      <rPr>
        <vertAlign val="superscript"/>
        <sz val="11"/>
        <color theme="1"/>
        <rFont val="Calibri"/>
        <family val="2"/>
        <scheme val="minor"/>
      </rPr>
      <t>1</t>
    </r>
    <r>
      <rPr>
        <sz val="11"/>
        <color theme="1"/>
        <rFont val="Calibri"/>
        <family val="2"/>
        <scheme val="minor"/>
      </rPr>
      <t>Handbook of Methods for Acidic Deposition Studies: Laboratory Analysis for Surface Water Chemistry, EPA 600/4-87-026.</t>
    </r>
  </si>
  <si>
    <r>
      <t>Lab pH Open, stirred EPA AERP 05</t>
    </r>
    <r>
      <rPr>
        <vertAlign val="superscript"/>
        <sz val="11"/>
        <color theme="1"/>
        <rFont val="Calibri"/>
        <family val="2"/>
        <scheme val="minor"/>
      </rPr>
      <t>1</t>
    </r>
  </si>
  <si>
    <r>
      <t>Specific Conductance YSI @ 25oC EPA 120.1</t>
    </r>
    <r>
      <rPr>
        <vertAlign val="superscript"/>
        <sz val="11"/>
        <color theme="1"/>
        <rFont val="Calibri"/>
        <family val="2"/>
        <scheme val="minor"/>
      </rPr>
      <t>2</t>
    </r>
    <r>
      <rPr>
        <sz val="11"/>
        <color theme="1"/>
        <rFont val="Calibri"/>
        <family val="2"/>
        <scheme val="minor"/>
      </rPr>
      <t>, 2510 B</t>
    </r>
    <r>
      <rPr>
        <vertAlign val="superscript"/>
        <sz val="11"/>
        <color theme="1"/>
        <rFont val="Calibri"/>
        <family val="2"/>
        <scheme val="minor"/>
      </rPr>
      <t>4</t>
    </r>
  </si>
  <si>
    <r>
      <t>Chloride Ion Chromatography EPA 300.0</t>
    </r>
    <r>
      <rPr>
        <vertAlign val="superscript"/>
        <sz val="11"/>
        <color theme="1"/>
        <rFont val="Calibri"/>
        <family val="2"/>
        <scheme val="minor"/>
      </rPr>
      <t>3</t>
    </r>
    <r>
      <rPr>
        <sz val="11"/>
        <color theme="1"/>
        <rFont val="Calibri"/>
        <family val="2"/>
        <scheme val="minor"/>
      </rPr>
      <t>, 4110 B</t>
    </r>
    <r>
      <rPr>
        <vertAlign val="superscript"/>
        <sz val="11"/>
        <color theme="1"/>
        <rFont val="Calibri"/>
        <family val="2"/>
        <scheme val="minor"/>
      </rPr>
      <t>4</t>
    </r>
  </si>
  <si>
    <r>
      <t>Nitrate Ion Chromatography EPA 300.0</t>
    </r>
    <r>
      <rPr>
        <vertAlign val="superscript"/>
        <sz val="11"/>
        <color theme="1"/>
        <rFont val="Calibri"/>
        <family val="2"/>
        <scheme val="minor"/>
      </rPr>
      <t>3</t>
    </r>
    <r>
      <rPr>
        <sz val="11"/>
        <color theme="1"/>
        <rFont val="Calibri"/>
        <family val="2"/>
        <scheme val="minor"/>
      </rPr>
      <t>, 4110 B</t>
    </r>
    <r>
      <rPr>
        <vertAlign val="superscript"/>
        <sz val="11"/>
        <color theme="1"/>
        <rFont val="Calibri"/>
        <family val="2"/>
        <scheme val="minor"/>
      </rPr>
      <t>4</t>
    </r>
  </si>
  <si>
    <r>
      <t>Sulfate Ion Chromatography EPA 300.0</t>
    </r>
    <r>
      <rPr>
        <vertAlign val="superscript"/>
        <sz val="11"/>
        <color theme="1"/>
        <rFont val="Calibri"/>
        <family val="2"/>
        <scheme val="minor"/>
      </rPr>
      <t>3</t>
    </r>
    <r>
      <rPr>
        <sz val="11"/>
        <color theme="1"/>
        <rFont val="Calibri"/>
        <family val="2"/>
        <scheme val="minor"/>
      </rPr>
      <t>, 4110 B</t>
    </r>
    <r>
      <rPr>
        <vertAlign val="superscript"/>
        <sz val="11"/>
        <color theme="1"/>
        <rFont val="Calibri"/>
        <family val="2"/>
        <scheme val="minor"/>
      </rPr>
      <t>4</t>
    </r>
  </si>
  <si>
    <r>
      <t>Total Organic Carbon UV/Persulfate Oxidation EPA 415.1</t>
    </r>
    <r>
      <rPr>
        <vertAlign val="superscript"/>
        <sz val="11"/>
        <color theme="1"/>
        <rFont val="Calibri"/>
        <family val="2"/>
        <scheme val="minor"/>
      </rPr>
      <t>2</t>
    </r>
    <r>
      <rPr>
        <sz val="11"/>
        <color theme="1"/>
        <rFont val="Calibri"/>
        <family val="2"/>
        <scheme val="minor"/>
      </rPr>
      <t>, 5310 C</t>
    </r>
    <r>
      <rPr>
        <vertAlign val="superscript"/>
        <sz val="11"/>
        <color theme="1"/>
        <rFont val="Calibri"/>
        <family val="2"/>
        <scheme val="minor"/>
      </rPr>
      <t>4</t>
    </r>
  </si>
  <si>
    <r>
      <t>Ammonium Automated phenolate EPA 350.1</t>
    </r>
    <r>
      <rPr>
        <vertAlign val="superscript"/>
        <sz val="11"/>
        <color theme="1"/>
        <rFont val="Calibri"/>
        <family val="2"/>
        <scheme val="minor"/>
      </rPr>
      <t>2</t>
    </r>
    <r>
      <rPr>
        <sz val="11"/>
        <color theme="1"/>
        <rFont val="Calibri"/>
        <family val="2"/>
        <scheme val="minor"/>
      </rPr>
      <t>, 4500-NH3 G</t>
    </r>
    <r>
      <rPr>
        <vertAlign val="superscript"/>
        <sz val="11"/>
        <color theme="1"/>
        <rFont val="Calibri"/>
        <family val="2"/>
        <scheme val="minor"/>
      </rPr>
      <t>4</t>
    </r>
  </si>
  <si>
    <r>
      <t>Sodium AAS Direct Aspiration EPA 273.1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</si>
  <si>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r>
      <t>Potassium AAS Direct Aspiration EPA 258.1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</si>
  <si>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r>
      <t>Calcium AAS Direct Aspiration EPA 215.1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</si>
  <si>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r>
      <t>Magnesium AAS Direct Aspiration EPA 242.1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</si>
  <si>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r>
      <t>TOC µmols C L</t>
    </r>
    <r>
      <rPr>
        <vertAlign val="superscript"/>
        <sz val="11"/>
        <color theme="1"/>
        <rFont val="Calibri"/>
        <family val="2"/>
        <scheme val="minor"/>
      </rPr>
      <t>-1</t>
    </r>
  </si>
  <si>
    <r>
      <t>TOC µmols C L</t>
    </r>
    <r>
      <rPr>
        <b/>
        <vertAlign val="superscript"/>
        <sz val="11"/>
        <color theme="0"/>
        <rFont val="Calibri"/>
        <family val="2"/>
        <scheme val="minor"/>
      </rPr>
      <t>-1</t>
    </r>
  </si>
  <si>
    <r>
      <t>µMoles C L</t>
    </r>
    <r>
      <rPr>
        <vertAlign val="superscript"/>
        <sz val="11"/>
        <color rgb="FF000000"/>
        <rFont val="Calibri"/>
        <family val="2"/>
      </rPr>
      <t>-1</t>
    </r>
  </si>
  <si>
    <t>Whiteface 2021 VALID DATA</t>
  </si>
  <si>
    <t>Whiteface 2021 INVALID DATA</t>
  </si>
  <si>
    <t>Whiteface 2021 FIELD BLANKS &amp; RINSES, QC analysis</t>
  </si>
  <si>
    <t>Whiteface 2021 SUMMARY STATS</t>
  </si>
  <si>
    <t xml:space="preserve">2021 was the fourth summer of cloud water measurements overseen by the Atmospheric Sciences Research Center </t>
  </si>
  <si>
    <t>Total Nitrogen and Organic acids have not yet been measured for these samples.</t>
  </si>
  <si>
    <t>21160x1</t>
  </si>
  <si>
    <t>21169x1</t>
  </si>
  <si>
    <t>21180x1</t>
  </si>
  <si>
    <t>21196x1</t>
  </si>
  <si>
    <t>21216x1</t>
  </si>
  <si>
    <t>blank</t>
  </si>
  <si>
    <t>21160x2</t>
  </si>
  <si>
    <t>21169x2</t>
  </si>
  <si>
    <t>21180x2</t>
  </si>
  <si>
    <t>21196x2</t>
  </si>
  <si>
    <t>21216x2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</si>
</sst>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x14ac:knownFonts="1">
    <font>
      <sz val="11"/>
      <color theme="1"/>
      <name val="Calibri"/>
      <family val="2"/>
      <scheme val="minor"/>
    </font>
    <font>
      <b/>
      <sz val="12"/>
      <name val="Arial"/>
      <family val="2"/>
    </font>
    <font>
      <u/>
      <sz val="11"/>
      <color theme="10"/>
      <name val="Calibri"/>
      <family val="2"/>
    </font>
    <font>
      <b/>
      <sz val="11"/>
      <color theme="1"/>
      <name val="Arial"/>
      <family val="2"/>
    </font>
    <font>
      <b/>
      <sz val="12"/>
      <color theme="1"/>
      <name val="Calibri"/>
      <family val="2"/>
      <scheme val="minor"/>
    </font>
    <font>
      <b/>
      <sz val="11"/>
      <name val="Calibri"/>
      <family val="2"/>
      <scheme val="minor"/>
    </font>
    <font>
      <b/>
      <sz val="11"/>
      <color theme="0"/>
      <name val="Calibri"/>
      <family val="2"/>
      <scheme val="minor"/>
    </font>
    <font>
      <b/>
      <vertAlign val="superscript"/>
      <sz val="11"/>
      <color theme="0"/>
      <name val="Calibri"/>
      <family val="2"/>
      <scheme val="minor"/>
    </font>
    <font>
      <b/>
      <sz val="11"/>
      <color rgb="FF000000"/>
      <name val="Calibri"/>
      <family val="2"/>
    </font>
    <font>
      <sz val="11"/>
      <color theme="1"/>
      <name val="Calibri"/>
      <family val="2"/>
    </font>
    <font>
      <vertAlign val="superscript"/>
      <sz val="11"/>
      <color rgb="FF000000"/>
      <name val="Calibri"/>
      <family val="2"/>
    </font>
    <font>
      <vertAlign val="superscript"/>
      <sz val="11"/>
      <color theme="1"/>
      <name val="Calibri"/>
      <family val="2"/>
      <scheme val="minor"/>
    </font>
    <font>
      <b/>
      <sz val="11"/>
      <color theme="1"/>
      <name val="Calibri"/>
      <family val="2"/>
      <scheme val="minor"/>
    </font>
    <font>
      <sz val="11"/>
      <color rgb="FF000000"/>
      <name val="Calibri"/>
      <family val="2"/>
    </font>
    <font>
      <sz val="11"/>
      <name val="Calibri"/>
      <family val="2"/>
      <scheme val="minor"/>
    </font>
    <font>
      <sz val="10"/>
      <color theme="1"/>
      <name val="Calibri"/>
      <family val="2"/>
      <scheme val="minor"/>
    </font>
    <font>
      <sz val="10"/>
      <name val="Arial"/>
      <family val="2"/>
    </font>
    <font>
      <sz val="8"/>
      <name val="Arial"/>
      <family val="2"/>
    </font>
    <font>
      <sz val="11"/>
      <color rgb="FF000000"/>
      <name val="Calibri"/>
      <family val="2"/>
      <scheme val="minor"/>
    </font>
    <font>
      <sz val="11"/>
      <name val="Arial"/>
      <family val="2"/>
    </font>
  </fonts>
  <fills count="4">
    <fill>
      <patternFill patternType="none"/>
    </fill>
    <fill>
      <patternFill patternType="gray125"/>
    </fill>
    <fill>
      <patternFill patternType="solid">
        <fgColor theme="7"/>
        <bgColor theme="7"/>
      </patternFill>
    </fill>
    <fill>
      <patternFill patternType="solid">
        <fgColor theme="8"/>
        <bgColor theme="8"/>
      </patternFill>
    </fill>
  </fills>
  <borders count="6">
    <border>
      <left/>
      <right/>
      <top/>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2" fillId="0" borderId="0" applyNumberFormat="0" applyFill="0" applyBorder="0" applyAlignment="0" applyProtection="0">
      <alignment vertical="top"/>
      <protection locked="0"/>
    </xf>
    <xf numFmtId="0" fontId="16" fillId="0" borderId="0"/>
  </cellStyleXfs>
  <cellXfs count="45">
    <xf numFmtId="0" fontId="0" fillId="0" borderId="0" xfId="0"/>
    <xf numFmtId="22" fontId="1" fillId="0" borderId="0" xfId="0" applyNumberFormat="1" applyFont="1"/>
    <xf numFmtId="0" fontId="2" fillId="0" borderId="0" xfId="1" applyAlignment="1" applyProtection="1"/>
    <xf numFmtId="0" fontId="3" fillId="0" borderId="0" xfId="0" applyFont="1"/>
    <xf numFmtId="0" fontId="4" fillId="0" borderId="0" xfId="0" applyFont="1"/>
    <xf numFmtId="0" fontId="5" fillId="0" borderId="0" xfId="0" applyFont="1"/>
    <xf numFmtId="22" fontId="0" fillId="0" borderId="0" xfId="0" applyNumberFormat="1"/>
    <xf numFmtId="164" fontId="0" fillId="0" borderId="0" xfId="0" applyNumberFormat="1"/>
    <xf numFmtId="0" fontId="8" fillId="0" borderId="0" xfId="0" applyFont="1"/>
    <xf numFmtId="0" fontId="9" fillId="0" borderId="0" xfId="0" applyFont="1"/>
    <xf numFmtId="0" fontId="12" fillId="0" borderId="0" xfId="0" applyFont="1"/>
    <xf numFmtId="22" fontId="1" fillId="0" borderId="0" xfId="0" applyNumberFormat="1" applyFont="1" applyAlignment="1">
      <alignment horizontal="left"/>
    </xf>
    <xf numFmtId="165" fontId="0" fillId="0" borderId="0" xfId="0" applyNumberFormat="1"/>
    <xf numFmtId="1" fontId="0" fillId="0" borderId="0" xfId="0" applyNumberFormat="1"/>
    <xf numFmtId="2" fontId="0" fillId="0" borderId="0" xfId="0" applyNumberFormat="1"/>
    <xf numFmtId="0" fontId="0" fillId="0" borderId="0" xfId="0" applyAlignment="1">
      <alignment horizontal="left"/>
    </xf>
    <xf numFmtId="0" fontId="2" fillId="0" borderId="0" xfId="1" applyAlignment="1" applyProtection="1">
      <alignment horizontal="left"/>
    </xf>
    <xf numFmtId="0" fontId="3" fillId="0" borderId="0" xfId="0" applyFont="1" applyAlignment="1">
      <alignment horizontal="left"/>
    </xf>
    <xf numFmtId="0" fontId="6" fillId="3" borderId="3" xfId="0" applyFont="1" applyFill="1" applyBorder="1" applyAlignment="1">
      <alignment horizontal="left"/>
    </xf>
    <xf numFmtId="14" fontId="6" fillId="3" borderId="3" xfId="0" applyNumberFormat="1" applyFont="1" applyFill="1" applyBorder="1" applyAlignment="1">
      <alignment horizontal="left"/>
    </xf>
    <xf numFmtId="22" fontId="0" fillId="0" borderId="0" xfId="0" applyNumberFormat="1" applyAlignment="1">
      <alignment horizontal="left"/>
    </xf>
    <xf numFmtId="2" fontId="0" fillId="0" borderId="0" xfId="0" applyNumberFormat="1" applyAlignment="1">
      <alignment horizontal="center"/>
    </xf>
    <xf numFmtId="0" fontId="13" fillId="0" borderId="0" xfId="0" applyFont="1" applyAlignment="1">
      <alignment vertical="top" wrapText="1"/>
    </xf>
    <xf numFmtId="0" fontId="0" fillId="0" borderId="0" xfId="0" applyAlignment="1">
      <alignment horizontal="center"/>
    </xf>
    <xf numFmtId="22" fontId="0" fillId="0" borderId="0" xfId="0" applyNumberFormat="1"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2" fontId="15" fillId="0" borderId="0" xfId="0" applyNumberFormat="1" applyFont="1" applyAlignment="1">
      <alignment horizontal="center"/>
    </xf>
    <xf numFmtId="0" fontId="6" fillId="2" borderId="1" xfId="0" applyFont="1" applyFill="1" applyBorder="1" applyAlignment="1">
      <alignment horizontal="center"/>
    </xf>
    <xf numFmtId="22" fontId="6" fillId="2" borderId="2" xfId="0" applyNumberFormat="1" applyFont="1" applyFill="1" applyBorder="1" applyAlignment="1">
      <alignment horizontal="center"/>
    </xf>
    <xf numFmtId="0" fontId="6" fillId="2" borderId="2" xfId="0" applyFont="1" applyFill="1" applyBorder="1" applyAlignment="1">
      <alignment horizontal="center"/>
    </xf>
    <xf numFmtId="0" fontId="6" fillId="2" borderId="0" xfId="0" applyFont="1" applyFill="1" applyAlignment="1">
      <alignment horizontal="center"/>
    </xf>
    <xf numFmtId="2" fontId="0" fillId="0" borderId="0" xfId="0" applyNumberFormat="1" applyAlignment="1">
      <alignment horizontal="left"/>
    </xf>
    <xf numFmtId="0" fontId="6" fillId="2" borderId="2" xfId="0" applyFont="1" applyFill="1" applyBorder="1" applyAlignment="1">
      <alignment horizontal="left"/>
    </xf>
    <xf numFmtId="0" fontId="6" fillId="3" borderId="4" xfId="0" applyFont="1" applyFill="1" applyBorder="1"/>
    <xf numFmtId="1" fontId="17" fillId="0" borderId="0" xfId="2" applyNumberFormat="1" applyFont="1" applyAlignment="1">
      <alignment vertical="center"/>
    </xf>
    <xf numFmtId="14" fontId="0" fillId="0" borderId="0" xfId="0" applyNumberFormat="1" applyAlignment="1">
      <alignment horizontal="left"/>
    </xf>
    <xf numFmtId="0" fontId="18" fillId="0" borderId="0" xfId="0" applyFont="1" applyAlignment="1">
      <alignment vertical="center"/>
    </xf>
    <xf numFmtId="0" fontId="18" fillId="0" borderId="0" xfId="0" applyFont="1" applyAlignment="1">
      <alignment horizontal="left" vertical="center"/>
    </xf>
    <xf numFmtId="0" fontId="12" fillId="0" borderId="0" xfId="0" applyFont="1" applyAlignment="1">
      <alignment horizontal="left"/>
    </xf>
    <xf numFmtId="0" fontId="0" fillId="0" borderId="5" xfId="0" applyBorder="1" applyAlignment="1">
      <alignment horizontal="center" wrapText="1"/>
    </xf>
    <xf numFmtId="164" fontId="14" fillId="0" borderId="0" xfId="0" applyNumberFormat="1" applyFont="1" applyAlignment="1">
      <alignment horizontal="center" vertical="center"/>
    </xf>
    <xf numFmtId="1" fontId="19" fillId="0" borderId="0" xfId="2" applyNumberFormat="1" applyFont="1" applyAlignment="1">
      <alignment vertical="center"/>
    </xf>
    <xf numFmtId="0" fontId="13" fillId="0" borderId="0" xfId="0" applyFont="1" applyAlignment="1">
      <alignment horizontal="left" vertical="top" wrapText="1"/>
    </xf>
  </cellXfs>
  <cellStyles count="3">
    <cellStyle name="Hyperlink" xfId="1" builtinId="8"/>
    <cellStyle name="Normal" xfId="0" builtinId="0"/>
    <cellStyle name="Normal 2" xfId="2" xr:uid="{00000000-0005-0000-0000-000002000000}"/>
  </cellStyles>
  <dxfs count="129">
    <dxf>
      <alignment horizontal="general"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 formatCode="0.00"/>
    </dxf>
    <dxf>
      <numFmt numFmtId="2" formatCode="0.00"/>
    </dxf>
    <dxf>
      <numFmt numFmtId="2" formatCode="0.00"/>
    </dxf>
    <dxf>
      <numFmt numFmtId="2" formatCode="0.00"/>
    </dxf>
    <dxf>
      <numFmt numFmtId="1" formatCode="0"/>
    </dxf>
    <dxf>
      <numFmt numFmtId="2" formatCode="0.00"/>
    </dxf>
    <dxf>
      <numFmt numFmtId="2" formatCode="0.00"/>
    </dxf>
    <dxf>
      <numFmt numFmtId="27" formatCode="m/d/yyyy\ h:mm"/>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7" formatCode="m/d/yyyy\ h:mm"/>
    </dxf>
    <dxf>
      <font>
        <b/>
        <i val="0"/>
        <strike val="0"/>
        <condense val="0"/>
        <extend val="0"/>
        <outline val="0"/>
        <shadow val="0"/>
        <u val="none"/>
        <vertAlign val="baseline"/>
        <sz val="11"/>
        <color theme="0"/>
        <name val="Calibri"/>
        <scheme val="minor"/>
      </font>
      <fill>
        <patternFill patternType="solid">
          <fgColor theme="7"/>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Query_from_chem3" displayName="Table_Query_from_chem3" ref="A6:BG123" headerRowDxfId="128">
  <sortState xmlns:xlrd2="http://schemas.microsoft.com/office/spreadsheetml/2017/richdata2" ref="A7:AZ127">
    <sortCondition ref="AX7:AX127"/>
  </sortState>
  <tableColumns count="59">
    <tableColumn id="1" xr3:uid="{00000000-0010-0000-0000-000001000000}" name="LABNO" totalsRowFunction="count"/>
    <tableColumn id="2" xr3:uid="{00000000-0010-0000-0000-000002000000}" name="DUMP TIME" dataDxfId="127"/>
    <tableColumn id="3" xr3:uid="{00000000-0010-0000-0000-000003000000}" name="COLLECTION_HOURS"/>
    <tableColumn id="4" xr3:uid="{00000000-0010-0000-0000-000004000000}" name="COLL_HR_F"/>
    <tableColumn id="5" xr3:uid="{00000000-0010-0000-0000-000005000000}" name="POOL_VOL ml"/>
    <tableColumn id="6" xr3:uid="{00000000-0010-0000-0000-000006000000}" name="LWC g m-3" totalsRowFunction="stdDev"/>
    <tableColumn id="7" xr3:uid="{00000000-0010-0000-0000-000007000000}" name="LWC_F"/>
    <tableColumn id="9" xr3:uid="{00000000-0010-0000-0000-000009000000}" name="TEMP °C"/>
    <tableColumn id="10" xr3:uid="{00000000-0010-0000-0000-00000A000000}" name="WINDDIR_AVG °AZ"/>
    <tableColumn id="11" xr3:uid="{00000000-0010-0000-0000-00000B000000}" name="OCTANT" dataDxfId="126">
      <calculatedColumnFormula>CHOOSE(1+ABS(ROUND(Table_Query_from_chem3[[#This Row],[WINDDIR_AVG °AZ]]/45,0)),"N","NE","E","SE","S","SW","W","NW","N")</calculatedColumnFormula>
    </tableColumn>
    <tableColumn id="12" xr3:uid="{00000000-0010-0000-0000-00000C000000}" name="AVG_S_WSP m s-1"/>
    <tableColumn id="13" xr3:uid="{00000000-0010-0000-0000-00000D000000}" name="LABPH"/>
    <tableColumn id="37" xr3:uid="{00000000-0010-0000-0000-000025000000}" name="LABPH_F"/>
    <tableColumn id="14" xr3:uid="{00000000-0010-0000-0000-00000E000000}" name="SPCOND µS cm-1"/>
    <tableColumn id="38" xr3:uid="{00000000-0010-0000-0000-000026000000}" name="SPCOND_F"/>
    <tableColumn id="15" xr3:uid="{00000000-0010-0000-0000-00000F000000}" name="HION µeq L-1" dataDxfId="125"/>
    <tableColumn id="16" xr3:uid="{00000000-0010-0000-0000-000010000000}" name="CA mg L-1" dataDxfId="124"/>
    <tableColumn id="39" xr3:uid="{00000000-0010-0000-0000-000027000000}" name="CA_F" dataDxfId="123"/>
    <tableColumn id="17" xr3:uid="{00000000-0010-0000-0000-000011000000}" name="CA µeq L-1" dataDxfId="122"/>
    <tableColumn id="18" xr3:uid="{00000000-0010-0000-0000-000012000000}" name="MG mg L-1" dataDxfId="121"/>
    <tableColumn id="40" xr3:uid="{00000000-0010-0000-0000-000028000000}" name="MG_F" dataDxfId="120"/>
    <tableColumn id="19" xr3:uid="{00000000-0010-0000-0000-000013000000}" name="MG µeq L-1" dataDxfId="119"/>
    <tableColumn id="20" xr3:uid="{00000000-0010-0000-0000-000014000000}" name="NA mg L-1" dataDxfId="118"/>
    <tableColumn id="41" xr3:uid="{00000000-0010-0000-0000-000029000000}" name="NA_F" dataDxfId="117"/>
    <tableColumn id="21" xr3:uid="{00000000-0010-0000-0000-000015000000}" name="NA µeq L-1" dataDxfId="116"/>
    <tableColumn id="22" xr3:uid="{00000000-0010-0000-0000-000016000000}" name="K mg L-1" dataDxfId="115"/>
    <tableColumn id="42" xr3:uid="{00000000-0010-0000-0000-00002A000000}" name="K_F" dataDxfId="114"/>
    <tableColumn id="23" xr3:uid="{00000000-0010-0000-0000-000017000000}" name="K µeq L-1" dataDxfId="113"/>
    <tableColumn id="24" xr3:uid="{00000000-0010-0000-0000-000018000000}" name="NH4 mg L-1" dataDxfId="112"/>
    <tableColumn id="43" xr3:uid="{00000000-0010-0000-0000-00002B000000}" name="NH4_F" dataDxfId="111"/>
    <tableColumn id="25" xr3:uid="{00000000-0010-0000-0000-000019000000}" name="NH4 µeq L-1" dataDxfId="110"/>
    <tableColumn id="26" xr3:uid="{00000000-0010-0000-0000-00001A000000}" name="SO4 mg L-1" dataDxfId="109"/>
    <tableColumn id="44" xr3:uid="{00000000-0010-0000-0000-00002C000000}" name="SO4_F" dataDxfId="108"/>
    <tableColumn id="27" xr3:uid="{00000000-0010-0000-0000-00001B000000}" name="SO4 µeq L-1" dataDxfId="107"/>
    <tableColumn id="28" xr3:uid="{00000000-0010-0000-0000-00001C000000}" name="NO3 mg L-1" dataDxfId="106"/>
    <tableColumn id="45" xr3:uid="{00000000-0010-0000-0000-00002D000000}" name="NO3_F" dataDxfId="105"/>
    <tableColumn id="29" xr3:uid="{00000000-0010-0000-0000-00001D000000}" name="NO3 µeq L-1" dataDxfId="104"/>
    <tableColumn id="30" xr3:uid="{00000000-0010-0000-0000-00001E000000}" name="CL mg L-1" dataDxfId="103"/>
    <tableColumn id="46" xr3:uid="{00000000-0010-0000-0000-00002E000000}" name="CL_F" dataDxfId="102"/>
    <tableColumn id="31" xr3:uid="{00000000-0010-0000-0000-00001F000000}" name="CL µeq L-1" dataDxfId="101"/>
    <tableColumn id="32" xr3:uid="{00000000-0010-0000-0000-000020000000}" name="TOC µmols C L-1" dataDxfId="100"/>
    <tableColumn id="47" xr3:uid="{00000000-0010-0000-0000-00002F000000}" name="TOC_F" dataDxfId="99"/>
    <tableColumn id="59" xr3:uid="{00000000-0010-0000-0000-00003B000000}" name="TN mg L-1" dataDxfId="98"/>
    <tableColumn id="58" xr3:uid="{00000000-0010-0000-0000-00003A000000}" name="TN_F" dataDxfId="97"/>
    <tableColumn id="48" xr3:uid="{00000000-0010-0000-0000-000030000000}" name="COMMENT" dataDxfId="96"/>
    <tableColumn id="33" xr3:uid="{00000000-0010-0000-0000-000021000000}" name="CATION_ANION_RATIO" dataDxfId="95"/>
    <tableColumn id="34" xr3:uid="{00000000-0010-0000-0000-000022000000}" name="SUM_CATIONS µeq L-1" dataDxfId="94"/>
    <tableColumn id="35" xr3:uid="{00000000-0010-0000-0000-000023000000}" name="SUM_ANIONS µeq L-1" dataDxfId="93"/>
    <tableColumn id="51" xr3:uid="{00000000-0010-0000-0000-000033000000}" name="RPD" dataDxfId="92"/>
    <tableColumn id="52" xr3:uid="{00000000-0010-0000-0000-000034000000}" name="MP_TEST" dataDxfId="91"/>
    <tableColumn id="49" xr3:uid="{00000000-0010-0000-0000-000031000000}" name="MISS_MAJ_ION" totalsRowFunction="count" dataDxfId="90"/>
    <tableColumn id="8" xr3:uid="{00000000-0010-0000-0000-000008000000}" name="Glyoxalate_ppb" dataDxfId="89"/>
    <tableColumn id="36" xr3:uid="{00000000-0010-0000-0000-000024000000}" name="Formate_ppb" dataDxfId="88"/>
    <tableColumn id="50" xr3:uid="{00000000-0010-0000-0000-000032000000}" name="AcetateGlycolate_ppb" dataDxfId="87"/>
    <tableColumn id="53" xr3:uid="{00000000-0010-0000-0000-000035000000}" name="Lactate_ppb" dataDxfId="86"/>
    <tableColumn id="54" xr3:uid="{00000000-0010-0000-0000-000036000000}" name="Malonate_ppb" dataDxfId="85"/>
    <tableColumn id="55" xr3:uid="{00000000-0010-0000-0000-000037000000}" name="Oxalate_ppb" dataDxfId="84"/>
    <tableColumn id="56" xr3:uid="{00000000-0010-0000-0000-000038000000}" name="Pyruvate_ppb" dataDxfId="83"/>
    <tableColumn id="57" xr3:uid="{00000000-0010-0000-0000-000039000000}" name="SuccinateMalate_ppb" dataDxfId="82"/>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A6:BG84" totalsRowShown="0">
  <tableColumns count="59">
    <tableColumn id="1" xr3:uid="{00000000-0010-0000-0100-000001000000}" name="LABNO"/>
    <tableColumn id="2" xr3:uid="{00000000-0010-0000-0100-000002000000}" name="DUMP TIME" dataDxfId="81"/>
    <tableColumn id="3" xr3:uid="{00000000-0010-0000-0100-000003000000}" name="COLLECTION_HOURS" dataDxfId="80"/>
    <tableColumn id="4" xr3:uid="{00000000-0010-0000-0100-000004000000}" name="COLL_HR_F" dataDxfId="79"/>
    <tableColumn id="5" xr3:uid="{00000000-0010-0000-0100-000005000000}" name="POOL_VOL ml" dataDxfId="78"/>
    <tableColumn id="6" xr3:uid="{00000000-0010-0000-0100-000006000000}" name="LWC g m-3" dataDxfId="77"/>
    <tableColumn id="7" xr3:uid="{00000000-0010-0000-0100-000007000000}" name="LWC_F" dataDxfId="76"/>
    <tableColumn id="9" xr3:uid="{00000000-0010-0000-0100-000009000000}" name="TEMP °C" dataDxfId="75"/>
    <tableColumn id="10" xr3:uid="{00000000-0010-0000-0100-00000A000000}" name="WINDDIR_AVG °AZ" dataDxfId="74"/>
    <tableColumn id="11" xr3:uid="{00000000-0010-0000-0100-00000B000000}" name="OCTANT" dataDxfId="73">
      <calculatedColumnFormula>CHOOSE(1+ABS(ROUND(Table7[[#This Row],[WINDDIR_AVG °AZ]]/45,0)),"N","NE","E","SE","S","SW","W","NW","N")</calculatedColumnFormula>
    </tableColumn>
    <tableColumn id="12" xr3:uid="{00000000-0010-0000-0100-00000C000000}" name="AVG_S_WSP m s-1" dataDxfId="72"/>
    <tableColumn id="13" xr3:uid="{00000000-0010-0000-0100-00000D000000}" name="LABPH" dataDxfId="71"/>
    <tableColumn id="14" xr3:uid="{00000000-0010-0000-0100-00000E000000}" name="LABPH_F" dataDxfId="70"/>
    <tableColumn id="15" xr3:uid="{00000000-0010-0000-0100-00000F000000}" name="SPCOND µS cm-1" dataDxfId="69"/>
    <tableColumn id="16" xr3:uid="{00000000-0010-0000-0100-000010000000}" name="SPCOND_F" dataDxfId="68"/>
    <tableColumn id="17" xr3:uid="{00000000-0010-0000-0100-000011000000}" name="HION µeq L-1" dataDxfId="67"/>
    <tableColumn id="18" xr3:uid="{00000000-0010-0000-0100-000012000000}" name="CA mg L-1" dataDxfId="66"/>
    <tableColumn id="19" xr3:uid="{00000000-0010-0000-0100-000013000000}" name="CA_F" dataDxfId="65"/>
    <tableColumn id="20" xr3:uid="{00000000-0010-0000-0100-000014000000}" name="CA µeq L-1" dataDxfId="64"/>
    <tableColumn id="21" xr3:uid="{00000000-0010-0000-0100-000015000000}" name="MG mg L-1" dataDxfId="63"/>
    <tableColumn id="22" xr3:uid="{00000000-0010-0000-0100-000016000000}" name="MG_F" dataDxfId="62"/>
    <tableColumn id="23" xr3:uid="{00000000-0010-0000-0100-000017000000}" name="MG µeq L-1" dataDxfId="61"/>
    <tableColumn id="24" xr3:uid="{00000000-0010-0000-0100-000018000000}" name="NA mg L-1" dataDxfId="60"/>
    <tableColumn id="25" xr3:uid="{00000000-0010-0000-0100-000019000000}" name="NA_F" dataDxfId="59"/>
    <tableColumn id="26" xr3:uid="{00000000-0010-0000-0100-00001A000000}" name="NA µeq L-1" dataDxfId="58"/>
    <tableColumn id="27" xr3:uid="{00000000-0010-0000-0100-00001B000000}" name="K mg L-1" dataDxfId="57"/>
    <tableColumn id="28" xr3:uid="{00000000-0010-0000-0100-00001C000000}" name="K_F" dataDxfId="56"/>
    <tableColumn id="29" xr3:uid="{00000000-0010-0000-0100-00001D000000}" name="K µeq L-1" dataDxfId="55"/>
    <tableColumn id="30" xr3:uid="{00000000-0010-0000-0100-00001E000000}" name="NH4 mg L-1" dataDxfId="54"/>
    <tableColumn id="31" xr3:uid="{00000000-0010-0000-0100-00001F000000}" name="NH4_F" dataDxfId="53"/>
    <tableColumn id="32" xr3:uid="{00000000-0010-0000-0100-000020000000}" name="NH4 µeq L-1" dataDxfId="52"/>
    <tableColumn id="33" xr3:uid="{00000000-0010-0000-0100-000021000000}" name="SO4 mg L-1" dataDxfId="51"/>
    <tableColumn id="34" xr3:uid="{00000000-0010-0000-0100-000022000000}" name="SO4_F" dataDxfId="50"/>
    <tableColumn id="35" xr3:uid="{00000000-0010-0000-0100-000023000000}" name="SO4 µeq L-1" dataDxfId="49"/>
    <tableColumn id="36" xr3:uid="{00000000-0010-0000-0100-000024000000}" name="NO3 mg L-1" dataDxfId="48"/>
    <tableColumn id="37" xr3:uid="{00000000-0010-0000-0100-000025000000}" name="NO3_F" dataDxfId="47"/>
    <tableColumn id="38" xr3:uid="{00000000-0010-0000-0100-000026000000}" name="NO3 µeq L-1" dataDxfId="46"/>
    <tableColumn id="39" xr3:uid="{00000000-0010-0000-0100-000027000000}" name="CL mg L-1" dataDxfId="45"/>
    <tableColumn id="40" xr3:uid="{00000000-0010-0000-0100-000028000000}" name="CL_F" dataDxfId="44"/>
    <tableColumn id="41" xr3:uid="{00000000-0010-0000-0100-000029000000}" name="CL µeq L-1" dataDxfId="43"/>
    <tableColumn id="42" xr3:uid="{00000000-0010-0000-0100-00002A000000}" name="TOC µmols C L-1" dataDxfId="42"/>
    <tableColumn id="43" xr3:uid="{00000000-0010-0000-0100-00002B000000}" name="TOC_F" dataDxfId="41"/>
    <tableColumn id="59" xr3:uid="{00000000-0010-0000-0100-00003B000000}" name="TN mg L-1" dataDxfId="40"/>
    <tableColumn id="58" xr3:uid="{00000000-0010-0000-0100-00003A000000}" name="TN_F" dataDxfId="39"/>
    <tableColumn id="44" xr3:uid="{00000000-0010-0000-0100-00002C000000}" name="COMMENT" dataDxfId="38"/>
    <tableColumn id="45" xr3:uid="{00000000-0010-0000-0100-00002D000000}" name="CATION_ANION_RATIO" dataDxfId="37"/>
    <tableColumn id="46" xr3:uid="{00000000-0010-0000-0100-00002E000000}" name="SUM_CATIONS µeq L-1" dataDxfId="36"/>
    <tableColumn id="47" xr3:uid="{00000000-0010-0000-0100-00002F000000}" name="SUM_ANIONS µeq L-1" dataDxfId="35"/>
    <tableColumn id="48" xr3:uid="{00000000-0010-0000-0100-000030000000}" name="RPD" dataDxfId="34"/>
    <tableColumn id="49" xr3:uid="{00000000-0010-0000-0100-000031000000}" name="MP_TEST" dataDxfId="33"/>
    <tableColumn id="50" xr3:uid="{00000000-0010-0000-0100-000032000000}" name="MISS_MAJ_ION" dataDxfId="32"/>
    <tableColumn id="8" xr3:uid="{00000000-0010-0000-0100-000008000000}" name="Glyoxalate_ppb" dataDxfId="31"/>
    <tableColumn id="51" xr3:uid="{00000000-0010-0000-0100-000033000000}" name="Formate_ppb" dataDxfId="30"/>
    <tableColumn id="52" xr3:uid="{00000000-0010-0000-0100-000034000000}" name="AcetateGlycolate_ppb" dataDxfId="29"/>
    <tableColumn id="53" xr3:uid="{00000000-0010-0000-0100-000035000000}" name="Lactate_ppb" dataDxfId="28"/>
    <tableColumn id="54" xr3:uid="{00000000-0010-0000-0100-000036000000}" name="Malonate_ppb" dataDxfId="27"/>
    <tableColumn id="55" xr3:uid="{00000000-0010-0000-0100-000037000000}" name="Oxalate_ppb" dataDxfId="26"/>
    <tableColumn id="56" xr3:uid="{00000000-0010-0000-0100-000038000000}" name="Pyruvate_ppb" dataDxfId="25"/>
    <tableColumn id="57" xr3:uid="{00000000-0010-0000-0100-000039000000}" name="SuccinateMalate_ppb" dataDxfId="24"/>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_Query_from_chem" displayName="Table_Query_from_chem" ref="A6:V63" totalsRowShown="0" headerRowDxfId="23" dataDxfId="22">
  <tableColumns count="22">
    <tableColumn id="2" xr3:uid="{00000000-0010-0000-0200-000002000000}" name="LABNO" dataDxfId="21"/>
    <tableColumn id="3" xr3:uid="{00000000-0010-0000-0200-000003000000}" name="SAMPLEDATE" dataDxfId="20"/>
    <tableColumn id="5" xr3:uid="{00000000-0010-0000-0200-000005000000}" name="SO4_mg L-1" dataDxfId="19"/>
    <tableColumn id="6" xr3:uid="{00000000-0010-0000-0200-000006000000}" name="NO3_mg L-1" dataDxfId="18"/>
    <tableColumn id="7" xr3:uid="{00000000-0010-0000-0200-000007000000}" name="Cl_mg L-1" dataDxfId="17"/>
    <tableColumn id="8" xr3:uid="{00000000-0010-0000-0200-000008000000}" name="Ca_mg L-1" dataDxfId="16"/>
    <tableColumn id="9" xr3:uid="{00000000-0010-0000-0200-000009000000}" name="Mg_mg L-1" dataDxfId="15"/>
    <tableColumn id="10" xr3:uid="{00000000-0010-0000-0200-00000A000000}" name="Na_mg L-1" dataDxfId="14"/>
    <tableColumn id="11" xr3:uid="{00000000-0010-0000-0200-00000B000000}" name="K_mg L-1" dataDxfId="13"/>
    <tableColumn id="12" xr3:uid="{00000000-0010-0000-0200-00000C000000}" name="NH4_mg L-1" dataDxfId="12"/>
    <tableColumn id="13" xr3:uid="{00000000-0010-0000-0200-00000D000000}" name="TOC mg L-1" dataDxfId="11"/>
    <tableColumn id="14" xr3:uid="{00000000-0010-0000-0200-00000E000000}" name="LABPH" dataDxfId="10"/>
    <tableColumn id="15" xr3:uid="{00000000-0010-0000-0200-00000F000000}" name="SPCOND µS cm-1" dataDxfId="9"/>
    <tableColumn id="22" xr3:uid="{00000000-0010-0000-0200-000016000000}" name="Glyoxalate_ppb" dataDxfId="8"/>
    <tableColumn id="21" xr3:uid="{00000000-0010-0000-0200-000015000000}" name="Formate_ppb" dataDxfId="7"/>
    <tableColumn id="20" xr3:uid="{00000000-0010-0000-0200-000014000000}" name="AcetateGlycolate_ppb" dataDxfId="6"/>
    <tableColumn id="19" xr3:uid="{00000000-0010-0000-0200-000013000000}" name="Lactate_ppb" dataDxfId="5"/>
    <tableColumn id="18" xr3:uid="{00000000-0010-0000-0200-000012000000}" name="Malonate_ppb" dataDxfId="4"/>
    <tableColumn id="17" xr3:uid="{00000000-0010-0000-0200-000011000000}" name="Oxalate_ppb" dataDxfId="3"/>
    <tableColumn id="4" xr3:uid="{00000000-0010-0000-0200-000004000000}" name="Pyruvate_ppb" dataDxfId="2"/>
    <tableColumn id="1" xr3:uid="{00000000-0010-0000-0200-000001000000}" name="SuccinateMalate_ppb" dataDxfId="1"/>
    <tableColumn id="16" xr3:uid="{00000000-0010-0000-0200-000010000000}" name="FIELD_NOTES"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adirondacklakessurvey.org/"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www.adirondacklakessurvey.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adirondacklakessurve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37"/>
  <sheetViews>
    <sheetView workbookViewId="0">
      <selection activeCell="B6" sqref="B6"/>
    </sheetView>
  </sheetViews>
  <sheetFormatPr defaultRowHeight="14.5" x14ac:dyDescent="0.35"/>
  <cols>
    <col min="3" max="3" width="15.54296875" bestFit="1" customWidth="1"/>
    <col min="4" max="4" width="32.26953125" bestFit="1" customWidth="1"/>
  </cols>
  <sheetData>
    <row r="3" spans="2:3" x14ac:dyDescent="0.35">
      <c r="B3" t="s">
        <v>161</v>
      </c>
    </row>
    <row r="4" spans="2:3" x14ac:dyDescent="0.35">
      <c r="B4" t="s">
        <v>128</v>
      </c>
    </row>
    <row r="5" spans="2:3" x14ac:dyDescent="0.35">
      <c r="B5" t="s">
        <v>162</v>
      </c>
    </row>
    <row r="7" spans="2:3" x14ac:dyDescent="0.35">
      <c r="B7" t="s">
        <v>123</v>
      </c>
    </row>
    <row r="10" spans="2:3" x14ac:dyDescent="0.35">
      <c r="B10" s="39" t="s">
        <v>137</v>
      </c>
    </row>
    <row r="11" spans="2:3" x14ac:dyDescent="0.35">
      <c r="B11" t="s">
        <v>64</v>
      </c>
      <c r="C11" t="s">
        <v>129</v>
      </c>
    </row>
    <row r="12" spans="2:3" x14ac:dyDescent="0.35">
      <c r="B12" t="s">
        <v>3</v>
      </c>
      <c r="C12" t="s">
        <v>130</v>
      </c>
    </row>
    <row r="13" spans="2:3" x14ac:dyDescent="0.35">
      <c r="B13" t="s">
        <v>2</v>
      </c>
      <c r="C13" t="s">
        <v>122</v>
      </c>
    </row>
    <row r="14" spans="2:3" x14ac:dyDescent="0.35">
      <c r="B14" t="s">
        <v>4</v>
      </c>
      <c r="C14" t="s">
        <v>131</v>
      </c>
    </row>
    <row r="15" spans="2:3" x14ac:dyDescent="0.35">
      <c r="B15" s="38" t="s">
        <v>67</v>
      </c>
      <c r="C15" t="s">
        <v>132</v>
      </c>
    </row>
    <row r="16" spans="2:3" x14ac:dyDescent="0.35">
      <c r="B16" s="38" t="s">
        <v>66</v>
      </c>
      <c r="C16" t="s">
        <v>133</v>
      </c>
    </row>
    <row r="17" spans="2:3" x14ac:dyDescent="0.35">
      <c r="B17" s="38" t="s">
        <v>65</v>
      </c>
      <c r="C17" t="s">
        <v>134</v>
      </c>
    </row>
    <row r="18" spans="2:3" x14ac:dyDescent="0.35">
      <c r="B18" s="38" t="s">
        <v>5</v>
      </c>
      <c r="C18" t="s">
        <v>135</v>
      </c>
    </row>
    <row r="19" spans="2:3" x14ac:dyDescent="0.35">
      <c r="B19" s="38" t="s">
        <v>6</v>
      </c>
      <c r="C19" t="s">
        <v>136</v>
      </c>
    </row>
    <row r="21" spans="2:3" x14ac:dyDescent="0.35">
      <c r="B21" t="s">
        <v>138</v>
      </c>
    </row>
    <row r="22" spans="2:3" ht="16.5" x14ac:dyDescent="0.35">
      <c r="B22" t="s">
        <v>143</v>
      </c>
    </row>
    <row r="23" spans="2:3" ht="16.5" x14ac:dyDescent="0.35">
      <c r="B23" t="s">
        <v>144</v>
      </c>
    </row>
    <row r="24" spans="2:3" ht="16.5" x14ac:dyDescent="0.35">
      <c r="B24" t="s">
        <v>145</v>
      </c>
    </row>
    <row r="25" spans="2:3" ht="16.5" x14ac:dyDescent="0.35">
      <c r="B25" t="s">
        <v>146</v>
      </c>
    </row>
    <row r="26" spans="2:3" ht="16.5" x14ac:dyDescent="0.35">
      <c r="B26" t="s">
        <v>147</v>
      </c>
    </row>
    <row r="27" spans="2:3" ht="16.5" x14ac:dyDescent="0.35">
      <c r="B27" t="s">
        <v>148</v>
      </c>
    </row>
    <row r="28" spans="2:3" ht="16.5" x14ac:dyDescent="0.35">
      <c r="B28" t="s">
        <v>149</v>
      </c>
    </row>
    <row r="29" spans="2:3" ht="16.5" x14ac:dyDescent="0.35">
      <c r="B29" t="s">
        <v>150</v>
      </c>
    </row>
    <row r="30" spans="2:3" ht="16.5" x14ac:dyDescent="0.35">
      <c r="B30" t="s">
        <v>151</v>
      </c>
    </row>
    <row r="31" spans="2:3" ht="16.5" x14ac:dyDescent="0.35">
      <c r="B31" t="s">
        <v>152</v>
      </c>
    </row>
    <row r="32" spans="2:3" ht="16.5" x14ac:dyDescent="0.35">
      <c r="B32" t="s">
        <v>153</v>
      </c>
    </row>
    <row r="34" spans="2:2" ht="16.5" x14ac:dyDescent="0.35">
      <c r="B34" t="s">
        <v>142</v>
      </c>
    </row>
    <row r="35" spans="2:2" ht="16.5" x14ac:dyDescent="0.35">
      <c r="B35" t="s">
        <v>139</v>
      </c>
    </row>
    <row r="36" spans="2:2" ht="16.5" x14ac:dyDescent="0.35">
      <c r="B36" t="s">
        <v>140</v>
      </c>
    </row>
    <row r="37" spans="2:2" ht="16.5" x14ac:dyDescent="0.35">
      <c r="B37" t="s">
        <v>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BG123"/>
  <sheetViews>
    <sheetView zoomScale="70" zoomScaleNormal="70" workbookViewId="0">
      <selection activeCell="C4" sqref="C4"/>
    </sheetView>
  </sheetViews>
  <sheetFormatPr defaultRowHeight="14.5" x14ac:dyDescent="0.35"/>
  <cols>
    <col min="1" max="1" width="13.453125" customWidth="1"/>
    <col min="2" max="2" width="16.453125" bestFit="1" customWidth="1"/>
    <col min="3" max="3" width="27.1796875" bestFit="1" customWidth="1"/>
    <col min="4" max="4" width="8.453125" customWidth="1"/>
    <col min="5" max="5" width="18.1796875" bestFit="1" customWidth="1"/>
    <col min="6" max="6" width="13.453125" bestFit="1" customWidth="1"/>
    <col min="7" max="7" width="9.7265625" bestFit="1" customWidth="1"/>
    <col min="8" max="8" width="11" bestFit="1" customWidth="1"/>
    <col min="9" max="9" width="22.81640625" bestFit="1" customWidth="1"/>
    <col min="10" max="10" width="11.453125" bestFit="1" customWidth="1"/>
    <col min="11" max="11" width="23.1796875" bestFit="1" customWidth="1"/>
    <col min="12" max="12" width="9.7265625" bestFit="1" customWidth="1"/>
    <col min="13" max="13" width="7.81640625" customWidth="1"/>
    <col min="14" max="14" width="21.1796875" bestFit="1" customWidth="1"/>
    <col min="15" max="15" width="6.81640625" customWidth="1"/>
    <col min="16" max="16" width="16" bestFit="1" customWidth="1"/>
    <col min="17" max="17" width="12.81640625" bestFit="1" customWidth="1"/>
    <col min="18" max="18" width="7.81640625" bestFit="1" customWidth="1"/>
    <col min="19" max="19" width="13.54296875" bestFit="1" customWidth="1"/>
    <col min="20" max="20" width="13.1796875" bestFit="1" customWidth="1"/>
    <col min="21" max="21" width="8.26953125" bestFit="1" customWidth="1"/>
    <col min="22" max="22" width="14" bestFit="1" customWidth="1"/>
    <col min="23" max="23" width="12.81640625" bestFit="1" customWidth="1"/>
    <col min="24" max="24" width="7.81640625" bestFit="1" customWidth="1"/>
    <col min="25" max="25" width="13.54296875" bestFit="1" customWidth="1"/>
    <col min="26" max="26" width="11.1796875" bestFit="1" customWidth="1"/>
    <col min="27" max="27" width="6.26953125" bestFit="1" customWidth="1"/>
    <col min="28" max="28" width="12" bestFit="1" customWidth="1"/>
    <col min="29" max="29" width="14.26953125" bestFit="1" customWidth="1"/>
    <col min="30" max="30" width="9.26953125" bestFit="1" customWidth="1"/>
    <col min="31" max="31" width="15" bestFit="1" customWidth="1"/>
    <col min="32" max="32" width="14.453125" bestFit="1" customWidth="1"/>
    <col min="33" max="33" width="9.54296875" bestFit="1" customWidth="1"/>
    <col min="34" max="34" width="15.26953125" bestFit="1" customWidth="1"/>
    <col min="35" max="35" width="14.453125" bestFit="1" customWidth="1"/>
    <col min="36" max="36" width="9.54296875" bestFit="1" customWidth="1"/>
    <col min="37" max="37" width="15.26953125" bestFit="1" customWidth="1"/>
    <col min="38" max="38" width="12.54296875" bestFit="1" customWidth="1"/>
    <col min="39" max="39" width="7.7265625" bestFit="1" customWidth="1"/>
    <col min="40" max="40" width="13.453125" bestFit="1" customWidth="1"/>
    <col min="41" max="41" width="20" bestFit="1" customWidth="1"/>
    <col min="42" max="42" width="9.54296875" bestFit="1" customWidth="1"/>
    <col min="43" max="43" width="12.54296875" bestFit="1" customWidth="1"/>
    <col min="44" max="44" width="7.7265625" bestFit="1" customWidth="1"/>
    <col min="45" max="45" width="13.453125" style="15" bestFit="1" customWidth="1"/>
    <col min="46" max="46" width="28.54296875" bestFit="1" customWidth="1"/>
    <col min="47" max="47" width="27.81640625" bestFit="1" customWidth="1"/>
    <col min="48" max="48" width="26.26953125" bestFit="1" customWidth="1"/>
    <col min="49" max="49" width="6.7265625" bestFit="1" customWidth="1"/>
    <col min="50" max="50" width="12.54296875" bestFit="1" customWidth="1"/>
    <col min="51" max="51" width="19.26953125" bestFit="1" customWidth="1"/>
    <col min="52" max="52" width="19.7265625" bestFit="1" customWidth="1"/>
    <col min="53" max="53" width="16.81640625" bestFit="1" customWidth="1"/>
    <col min="54" max="54" width="27.81640625" bestFit="1" customWidth="1"/>
    <col min="55" max="55" width="16.453125" bestFit="1" customWidth="1"/>
    <col min="56" max="56" width="18.1796875" bestFit="1" customWidth="1"/>
    <col min="57" max="57" width="16.453125" bestFit="1" customWidth="1"/>
    <col min="58" max="58" width="17.7265625" bestFit="1" customWidth="1"/>
    <col min="59" max="59" width="27.26953125" bestFit="1" customWidth="1"/>
  </cols>
  <sheetData>
    <row r="1" spans="1:59" ht="15.5" x14ac:dyDescent="0.35">
      <c r="A1" s="1" t="s">
        <v>94</v>
      </c>
      <c r="AF1" s="10"/>
      <c r="AI1" s="10"/>
    </row>
    <row r="2" spans="1:59" x14ac:dyDescent="0.35">
      <c r="A2" s="2" t="s">
        <v>95</v>
      </c>
      <c r="AC2" s="10"/>
      <c r="AF2" s="10"/>
      <c r="AI2" s="10"/>
      <c r="AO2" s="10"/>
    </row>
    <row r="3" spans="1:59" x14ac:dyDescent="0.35">
      <c r="A3" s="2"/>
      <c r="AO3" s="10"/>
    </row>
    <row r="4" spans="1:59" x14ac:dyDescent="0.35">
      <c r="A4" s="3" t="s">
        <v>157</v>
      </c>
      <c r="S4" s="10"/>
      <c r="V4" s="10"/>
      <c r="Y4" s="10"/>
      <c r="AB4" s="10"/>
      <c r="AE4" s="10"/>
      <c r="AH4" s="10"/>
      <c r="AK4" s="10"/>
      <c r="AN4" s="10"/>
      <c r="AO4" s="10"/>
    </row>
    <row r="6" spans="1:59" ht="16.5" x14ac:dyDescent="0.35">
      <c r="A6" s="29" t="s">
        <v>0</v>
      </c>
      <c r="B6" s="30" t="s">
        <v>104</v>
      </c>
      <c r="C6" s="31" t="s">
        <v>103</v>
      </c>
      <c r="D6" s="31" t="s">
        <v>109</v>
      </c>
      <c r="E6" s="31" t="s">
        <v>18</v>
      </c>
      <c r="F6" s="31" t="s">
        <v>19</v>
      </c>
      <c r="G6" s="31" t="s">
        <v>9</v>
      </c>
      <c r="H6" s="31" t="s">
        <v>20</v>
      </c>
      <c r="I6" s="31" t="s">
        <v>21</v>
      </c>
      <c r="J6" s="31" t="s">
        <v>10</v>
      </c>
      <c r="K6" s="31" t="s">
        <v>22</v>
      </c>
      <c r="L6" s="31" t="s">
        <v>7</v>
      </c>
      <c r="M6" s="31" t="s">
        <v>15</v>
      </c>
      <c r="N6" s="31" t="s">
        <v>23</v>
      </c>
      <c r="O6" s="31" t="s">
        <v>16</v>
      </c>
      <c r="P6" s="31" t="s">
        <v>24</v>
      </c>
      <c r="Q6" s="31" t="s">
        <v>25</v>
      </c>
      <c r="R6" s="31" t="s">
        <v>112</v>
      </c>
      <c r="S6" s="31" t="s">
        <v>26</v>
      </c>
      <c r="T6" s="31" t="s">
        <v>27</v>
      </c>
      <c r="U6" s="31" t="s">
        <v>113</v>
      </c>
      <c r="V6" s="31" t="s">
        <v>28</v>
      </c>
      <c r="W6" s="31" t="s">
        <v>29</v>
      </c>
      <c r="X6" s="31" t="s">
        <v>114</v>
      </c>
      <c r="Y6" s="31" t="s">
        <v>30</v>
      </c>
      <c r="Z6" s="31" t="s">
        <v>31</v>
      </c>
      <c r="AA6" s="31" t="s">
        <v>115</v>
      </c>
      <c r="AB6" s="31" t="s">
        <v>32</v>
      </c>
      <c r="AC6" s="31" t="s">
        <v>33</v>
      </c>
      <c r="AD6" s="31" t="s">
        <v>116</v>
      </c>
      <c r="AE6" s="31" t="s">
        <v>34</v>
      </c>
      <c r="AF6" s="31" t="s">
        <v>35</v>
      </c>
      <c r="AG6" s="31" t="s">
        <v>117</v>
      </c>
      <c r="AH6" s="31" t="s">
        <v>36</v>
      </c>
      <c r="AI6" s="31" t="s">
        <v>37</v>
      </c>
      <c r="AJ6" s="31" t="s">
        <v>118</v>
      </c>
      <c r="AK6" s="31" t="s">
        <v>38</v>
      </c>
      <c r="AL6" s="31" t="s">
        <v>39</v>
      </c>
      <c r="AM6" s="31" t="s">
        <v>119</v>
      </c>
      <c r="AN6" s="31" t="s">
        <v>40</v>
      </c>
      <c r="AO6" s="31" t="s">
        <v>155</v>
      </c>
      <c r="AP6" s="31" t="s">
        <v>120</v>
      </c>
      <c r="AQ6" s="31" t="s">
        <v>126</v>
      </c>
      <c r="AR6" s="31" t="s">
        <v>124</v>
      </c>
      <c r="AS6" s="34" t="s">
        <v>17</v>
      </c>
      <c r="AT6" s="31" t="s">
        <v>11</v>
      </c>
      <c r="AU6" s="31" t="s">
        <v>41</v>
      </c>
      <c r="AV6" s="31" t="s">
        <v>42</v>
      </c>
      <c r="AW6" s="31" t="s">
        <v>12</v>
      </c>
      <c r="AX6" s="31" t="s">
        <v>13</v>
      </c>
      <c r="AY6" s="31" t="s">
        <v>14</v>
      </c>
      <c r="AZ6" s="32" t="s">
        <v>96</v>
      </c>
      <c r="BA6" s="23" t="s">
        <v>106</v>
      </c>
      <c r="BB6" s="32" t="s">
        <v>97</v>
      </c>
      <c r="BC6" s="32" t="s">
        <v>98</v>
      </c>
      <c r="BD6" s="32" t="s">
        <v>99</v>
      </c>
      <c r="BE6" s="32" t="s">
        <v>100</v>
      </c>
      <c r="BF6" s="32" t="s">
        <v>101</v>
      </c>
      <c r="BG6" s="32" t="s">
        <v>102</v>
      </c>
    </row>
    <row r="7" spans="1:59" x14ac:dyDescent="0.35">
      <c r="A7" s="23">
        <v>2116001</v>
      </c>
      <c r="B7" s="24">
        <v>44356.75</v>
      </c>
      <c r="C7" s="26">
        <v>0.71137481999999996</v>
      </c>
      <c r="D7" s="23"/>
      <c r="E7" s="23">
        <v>371</v>
      </c>
      <c r="F7" s="27">
        <v>0.53111361999999995</v>
      </c>
      <c r="G7" s="23"/>
      <c r="H7" s="26">
        <v>15.784534000000001</v>
      </c>
      <c r="I7" s="25">
        <v>164.95617999999999</v>
      </c>
      <c r="J7" s="23" t="str">
        <f>CHOOSE(1+ABS(ROUND(Table_Query_from_chem3[[#This Row],[WINDDIR_AVG °AZ]]/45,0)),"N","NE","E","SE","S","SW","W","NW","N")</f>
        <v>S</v>
      </c>
      <c r="K7" s="26">
        <v>6.1361622999999996</v>
      </c>
      <c r="L7" s="23">
        <v>5.1139998000000002</v>
      </c>
      <c r="M7" s="23"/>
      <c r="N7" s="26">
        <v>12.603</v>
      </c>
      <c r="O7" s="23"/>
      <c r="P7" s="21">
        <v>7.6913071000000004</v>
      </c>
      <c r="Q7" s="21">
        <v>0.38499999000000001</v>
      </c>
      <c r="R7" s="21"/>
      <c r="S7" s="21">
        <v>19.212536</v>
      </c>
      <c r="T7" s="21">
        <v>5.6000002E-2</v>
      </c>
      <c r="U7" s="21"/>
      <c r="V7" s="21">
        <v>4.6081051999999998</v>
      </c>
      <c r="W7" s="21">
        <v>2.5000000000000001E-2</v>
      </c>
      <c r="X7" s="21"/>
      <c r="Y7" s="21">
        <v>1.0874387999999999</v>
      </c>
      <c r="Z7" s="21">
        <v>4.5999999999999999E-2</v>
      </c>
      <c r="AA7" s="21"/>
      <c r="AB7" s="21">
        <v>1.1765218</v>
      </c>
      <c r="AC7" s="21">
        <v>0.85500001999999997</v>
      </c>
      <c r="AD7" s="21"/>
      <c r="AE7" s="21">
        <v>47.397305000000003</v>
      </c>
      <c r="AF7" s="21">
        <v>0.89200002</v>
      </c>
      <c r="AG7" s="21"/>
      <c r="AH7" s="21">
        <v>18.965609000000001</v>
      </c>
      <c r="AI7" s="21">
        <v>1.095</v>
      </c>
      <c r="AJ7" s="21"/>
      <c r="AK7" s="21">
        <v>17.659894999999999</v>
      </c>
      <c r="AL7" s="21">
        <v>5.8999999999999997E-2</v>
      </c>
      <c r="AM7" s="21"/>
      <c r="AN7" s="21">
        <v>1.6641752000000001</v>
      </c>
      <c r="AO7" s="21">
        <v>494.08334000000002</v>
      </c>
      <c r="AP7" s="21"/>
      <c r="AQ7" s="21"/>
      <c r="AR7" s="21" t="s">
        <v>111</v>
      </c>
      <c r="AS7" s="33" t="s">
        <v>110</v>
      </c>
      <c r="AT7" s="21">
        <v>2.1185798999999998</v>
      </c>
      <c r="AU7" s="21">
        <v>81.119743</v>
      </c>
      <c r="AV7" s="21">
        <v>38.289679999999997</v>
      </c>
      <c r="AW7" s="21">
        <v>71.736487999999994</v>
      </c>
      <c r="AX7" s="21"/>
      <c r="AY7" s="21"/>
      <c r="AZ7" s="25">
        <v>0</v>
      </c>
      <c r="BA7" s="25">
        <v>920</v>
      </c>
      <c r="BB7" s="25">
        <v>650</v>
      </c>
      <c r="BC7" s="25">
        <v>0</v>
      </c>
      <c r="BD7" s="21" t="s">
        <v>111</v>
      </c>
      <c r="BE7" s="25">
        <v>170</v>
      </c>
      <c r="BF7" s="25">
        <v>0</v>
      </c>
      <c r="BG7" s="21" t="s">
        <v>111</v>
      </c>
    </row>
    <row r="8" spans="1:59" x14ac:dyDescent="0.35">
      <c r="A8" s="23">
        <v>2116603</v>
      </c>
      <c r="B8" s="24">
        <v>44362.25</v>
      </c>
      <c r="C8" s="26">
        <v>9.3646784000000007</v>
      </c>
      <c r="D8" s="23"/>
      <c r="E8" s="23">
        <v>2708</v>
      </c>
      <c r="F8" s="27">
        <v>0.49796709</v>
      </c>
      <c r="G8" s="23"/>
      <c r="H8" s="26"/>
      <c r="I8" s="25">
        <v>252.07001</v>
      </c>
      <c r="J8" s="23" t="str">
        <f>CHOOSE(1+ABS(ROUND(Table_Query_from_chem3[[#This Row],[WINDDIR_AVG °AZ]]/45,0)),"N","NE","E","SE","S","SW","W","NW","N")</f>
        <v>W</v>
      </c>
      <c r="K8" s="26">
        <v>7.2934294</v>
      </c>
      <c r="L8" s="23">
        <v>4.8590001999999997</v>
      </c>
      <c r="M8" s="23"/>
      <c r="N8" s="26">
        <v>16.826000000000001</v>
      </c>
      <c r="O8" s="23"/>
      <c r="P8" s="21">
        <v>13.835656999999999</v>
      </c>
      <c r="Q8" s="21">
        <v>0.26699999000000002</v>
      </c>
      <c r="R8" s="21"/>
      <c r="S8" s="21">
        <v>13.324018000000001</v>
      </c>
      <c r="T8" s="21">
        <v>3.3000000000000002E-2</v>
      </c>
      <c r="U8" s="21"/>
      <c r="V8" s="21">
        <v>2.7154905999999999</v>
      </c>
      <c r="W8" s="21">
        <v>6.0000000999999997E-3</v>
      </c>
      <c r="X8" s="21"/>
      <c r="Y8" s="21">
        <v>0.26098531000000003</v>
      </c>
      <c r="Z8" s="21">
        <v>4.1000001000000001E-2</v>
      </c>
      <c r="AA8" s="21"/>
      <c r="AB8" s="21">
        <v>1.0486389</v>
      </c>
      <c r="AC8" s="21">
        <v>1.2250000000000001</v>
      </c>
      <c r="AD8" s="21"/>
      <c r="AE8" s="21">
        <v>67.908423999999997</v>
      </c>
      <c r="AF8" s="21">
        <v>1.1109998999999999</v>
      </c>
      <c r="AG8" s="21"/>
      <c r="AH8" s="21">
        <v>23.621963999999998</v>
      </c>
      <c r="AI8" s="21">
        <v>1.7749999999999999</v>
      </c>
      <c r="AJ8" s="21"/>
      <c r="AK8" s="21">
        <v>28.62677</v>
      </c>
      <c r="AL8" s="21">
        <v>6.6000000000000003E-2</v>
      </c>
      <c r="AM8" s="21"/>
      <c r="AN8" s="21">
        <v>1.8616196</v>
      </c>
      <c r="AO8" s="21">
        <v>502.91665999999998</v>
      </c>
      <c r="AP8" s="21"/>
      <c r="AQ8" s="21"/>
      <c r="AR8" s="21"/>
      <c r="AS8" s="33" t="s">
        <v>110</v>
      </c>
      <c r="AT8" s="21">
        <v>1.8295398</v>
      </c>
      <c r="AU8" s="21">
        <v>98.997039999999998</v>
      </c>
      <c r="AV8" s="21">
        <v>54.110351999999999</v>
      </c>
      <c r="AW8" s="21">
        <v>58.634253999999999</v>
      </c>
      <c r="AX8" s="21"/>
      <c r="AY8" s="21"/>
      <c r="AZ8" s="25">
        <v>0</v>
      </c>
      <c r="BA8" s="25">
        <v>67</v>
      </c>
      <c r="BB8" s="25">
        <v>230</v>
      </c>
      <c r="BC8" s="25">
        <v>0</v>
      </c>
      <c r="BD8" s="21" t="s">
        <v>111</v>
      </c>
      <c r="BE8" s="25">
        <v>222</v>
      </c>
      <c r="BF8" s="25">
        <v>0</v>
      </c>
      <c r="BG8" s="21" t="s">
        <v>111</v>
      </c>
    </row>
    <row r="9" spans="1:59" x14ac:dyDescent="0.35">
      <c r="A9" s="23">
        <v>2116601</v>
      </c>
      <c r="B9" s="24">
        <v>44362.75</v>
      </c>
      <c r="C9" s="26">
        <v>7.8390174000000004</v>
      </c>
      <c r="D9" s="23"/>
      <c r="E9" s="23">
        <v>2801</v>
      </c>
      <c r="F9" s="27">
        <v>0.52726477000000005</v>
      </c>
      <c r="G9" s="23"/>
      <c r="H9" s="26"/>
      <c r="I9" s="25">
        <v>270.82202000000001</v>
      </c>
      <c r="J9" s="23" t="str">
        <f>CHOOSE(1+ABS(ROUND(Table_Query_from_chem3[[#This Row],[WINDDIR_AVG °AZ]]/45,0)),"N","NE","E","SE","S","SW","W","NW","N")</f>
        <v>W</v>
      </c>
      <c r="K9" s="26">
        <v>7.5463551999999998</v>
      </c>
      <c r="L9" s="23">
        <v>5.1690000999999999</v>
      </c>
      <c r="M9" s="23"/>
      <c r="N9" s="26">
        <v>5.7770000000000001</v>
      </c>
      <c r="O9" s="23"/>
      <c r="P9" s="21">
        <v>6.7764129999999998</v>
      </c>
      <c r="Q9" s="21">
        <v>0.154</v>
      </c>
      <c r="R9" s="21"/>
      <c r="S9" s="21">
        <v>7.6850142000000004</v>
      </c>
      <c r="T9" s="21">
        <v>1.6000001E-2</v>
      </c>
      <c r="U9" s="21"/>
      <c r="V9" s="21">
        <v>1.3166015</v>
      </c>
      <c r="W9" s="21">
        <v>-1.0999999999999999E-2</v>
      </c>
      <c r="X9" s="21"/>
      <c r="Y9" s="21">
        <v>-0.47847307</v>
      </c>
      <c r="Z9" s="21">
        <v>1E-3</v>
      </c>
      <c r="AA9" s="21"/>
      <c r="AB9" s="21">
        <v>2.5576560000000002E-2</v>
      </c>
      <c r="AC9" s="21">
        <v>0.25900000000000001</v>
      </c>
      <c r="AD9" s="21"/>
      <c r="AE9" s="21">
        <v>14.35778</v>
      </c>
      <c r="AF9" s="21">
        <v>0.33300000000000002</v>
      </c>
      <c r="AG9" s="21"/>
      <c r="AH9" s="21">
        <v>7.0802107000000003</v>
      </c>
      <c r="AI9" s="21">
        <v>0.50099998999999995</v>
      </c>
      <c r="AJ9" s="21"/>
      <c r="AK9" s="21">
        <v>8.0800066000000008</v>
      </c>
      <c r="AL9" s="21">
        <v>1.7999998999999999E-2</v>
      </c>
      <c r="AM9" s="21"/>
      <c r="AN9" s="21">
        <v>0.50771445000000004</v>
      </c>
      <c r="AO9" s="21">
        <v>223.66667000000001</v>
      </c>
      <c r="AP9" s="21"/>
      <c r="AQ9" s="21"/>
      <c r="AR9" s="21"/>
      <c r="AS9" s="33" t="s">
        <v>110</v>
      </c>
      <c r="AT9" s="21">
        <v>1.8914945999999999</v>
      </c>
      <c r="AU9" s="21">
        <v>29.635808999999998</v>
      </c>
      <c r="AV9" s="21">
        <v>15.667932</v>
      </c>
      <c r="AW9" s="21">
        <v>61.663241999999997</v>
      </c>
      <c r="AX9" s="21"/>
      <c r="AY9" s="21"/>
      <c r="AZ9" s="25">
        <v>0</v>
      </c>
      <c r="BA9" s="25">
        <v>300</v>
      </c>
      <c r="BB9" s="25">
        <v>270</v>
      </c>
      <c r="BC9" s="25">
        <v>0</v>
      </c>
      <c r="BD9" s="21" t="s">
        <v>111</v>
      </c>
      <c r="BE9" s="25">
        <v>89</v>
      </c>
      <c r="BF9" s="25">
        <v>0</v>
      </c>
      <c r="BG9" s="21" t="s">
        <v>111</v>
      </c>
    </row>
    <row r="10" spans="1:59" x14ac:dyDescent="0.35">
      <c r="A10" s="23">
        <v>2117303</v>
      </c>
      <c r="B10" s="24">
        <v>44369.75</v>
      </c>
      <c r="C10" s="26">
        <v>5.6255487999999998</v>
      </c>
      <c r="D10" s="23"/>
      <c r="E10" s="23">
        <v>3651</v>
      </c>
      <c r="F10" s="27">
        <v>0.50763064999999996</v>
      </c>
      <c r="G10" s="23"/>
      <c r="H10" s="26">
        <v>5.0345459000000004</v>
      </c>
      <c r="I10" s="25">
        <v>306.48358000000002</v>
      </c>
      <c r="J10" s="23" t="str">
        <f>CHOOSE(1+ABS(ROUND(Table_Query_from_chem3[[#This Row],[WINDDIR_AVG °AZ]]/45,0)),"N","NE","E","SE","S","SW","W","NW","N")</f>
        <v>NW</v>
      </c>
      <c r="K10" s="26">
        <v>10.212648</v>
      </c>
      <c r="L10" s="23">
        <v>5.1950002</v>
      </c>
      <c r="M10" s="23"/>
      <c r="N10" s="26">
        <v>6.6570001000000003</v>
      </c>
      <c r="O10" s="23"/>
      <c r="P10" s="21">
        <v>6.3826323</v>
      </c>
      <c r="Q10" s="21">
        <v>0.15099999</v>
      </c>
      <c r="R10" s="21"/>
      <c r="S10" s="21">
        <v>7.5353060000000003</v>
      </c>
      <c r="T10" s="21">
        <v>0.02</v>
      </c>
      <c r="U10" s="21"/>
      <c r="V10" s="21">
        <v>1.6457520000000001</v>
      </c>
      <c r="W10" s="21">
        <v>8.9999995999999992E-3</v>
      </c>
      <c r="X10" s="21"/>
      <c r="Y10" s="21">
        <v>0.39147797000000001</v>
      </c>
      <c r="Z10" s="21">
        <v>2.5000000000000001E-2</v>
      </c>
      <c r="AA10" s="21"/>
      <c r="AB10" s="21">
        <v>0.63941400999999998</v>
      </c>
      <c r="AC10" s="21">
        <v>0.36799999999999999</v>
      </c>
      <c r="AD10" s="21"/>
      <c r="AE10" s="21">
        <v>20.400244000000001</v>
      </c>
      <c r="AF10" s="21">
        <v>0.45800000000000002</v>
      </c>
      <c r="AG10" s="21"/>
      <c r="AH10" s="21">
        <v>9.7379475000000006</v>
      </c>
      <c r="AI10" s="21">
        <v>0.50099998999999995</v>
      </c>
      <c r="AJ10" s="21"/>
      <c r="AK10" s="21">
        <v>8.0800066000000008</v>
      </c>
      <c r="AL10" s="21">
        <v>2.4E-2</v>
      </c>
      <c r="AM10" s="21"/>
      <c r="AN10" s="21">
        <v>0.67695260000000002</v>
      </c>
      <c r="AO10" s="21">
        <v>257.25</v>
      </c>
      <c r="AP10" s="21"/>
      <c r="AQ10" s="21"/>
      <c r="AR10" s="21"/>
      <c r="AS10" s="33" t="s">
        <v>110</v>
      </c>
      <c r="AT10" s="21">
        <v>1.9978724999999999</v>
      </c>
      <c r="AU10" s="21">
        <v>36.950462000000002</v>
      </c>
      <c r="AV10" s="21">
        <v>18.494904999999999</v>
      </c>
      <c r="AW10" s="21">
        <v>66.572044000000005</v>
      </c>
      <c r="AX10" s="21"/>
      <c r="AY10" s="21"/>
      <c r="AZ10" s="25">
        <v>0</v>
      </c>
      <c r="BA10" s="25">
        <v>55</v>
      </c>
      <c r="BB10" s="25">
        <v>6</v>
      </c>
      <c r="BC10" s="25">
        <v>0</v>
      </c>
      <c r="BD10" s="21" t="s">
        <v>111</v>
      </c>
      <c r="BE10" s="25">
        <v>76</v>
      </c>
      <c r="BF10" s="25">
        <v>5</v>
      </c>
      <c r="BG10" s="21" t="s">
        <v>111</v>
      </c>
    </row>
    <row r="11" spans="1:59" x14ac:dyDescent="0.35">
      <c r="A11" s="23">
        <v>2118202</v>
      </c>
      <c r="B11" s="24">
        <v>44378.25</v>
      </c>
      <c r="C11" s="26">
        <v>7.4365930999999996</v>
      </c>
      <c r="D11" s="23"/>
      <c r="E11" s="23">
        <v>558</v>
      </c>
      <c r="F11" s="27">
        <v>0.49679797999999997</v>
      </c>
      <c r="G11" s="23"/>
      <c r="H11" s="26">
        <v>12.060430999999999</v>
      </c>
      <c r="I11" s="25">
        <v>329.10980000000001</v>
      </c>
      <c r="J11" s="23" t="str">
        <f>CHOOSE(1+ABS(ROUND(Table_Query_from_chem3[[#This Row],[WINDDIR_AVG °AZ]]/45,0)),"N","NE","E","SE","S","SW","W","NW","N")</f>
        <v>NW</v>
      </c>
      <c r="K11" s="26">
        <v>10.767327</v>
      </c>
      <c r="L11" s="23">
        <v>5.8360000000000003</v>
      </c>
      <c r="M11" s="23"/>
      <c r="N11" s="26">
        <v>6.5250000999999997</v>
      </c>
      <c r="O11" s="23"/>
      <c r="P11" s="21">
        <v>1.4588144000000001</v>
      </c>
      <c r="Q11" s="21">
        <v>0.27500001000000002</v>
      </c>
      <c r="R11" s="21"/>
      <c r="S11" s="21">
        <v>13.723240000000001</v>
      </c>
      <c r="T11" s="21">
        <v>6.1000000999999998E-2</v>
      </c>
      <c r="U11" s="21"/>
      <c r="V11" s="21">
        <v>5.0195432000000002</v>
      </c>
      <c r="W11" s="21">
        <v>8.9999995999999992E-3</v>
      </c>
      <c r="X11" s="21"/>
      <c r="Y11" s="21">
        <v>0.39147797000000001</v>
      </c>
      <c r="Z11" s="21">
        <v>2.8999998999999999E-2</v>
      </c>
      <c r="AA11" s="21"/>
      <c r="AB11" s="21">
        <v>0.74172020000000005</v>
      </c>
      <c r="AC11" s="21">
        <v>0.45100001000000001</v>
      </c>
      <c r="AD11" s="21"/>
      <c r="AE11" s="21">
        <v>25.001387000000001</v>
      </c>
      <c r="AF11" s="21">
        <v>0.72399997999999999</v>
      </c>
      <c r="AG11" s="21"/>
      <c r="AH11" s="21">
        <v>15.393611</v>
      </c>
      <c r="AI11" s="21">
        <v>0.76200002</v>
      </c>
      <c r="AJ11" s="21"/>
      <c r="AK11" s="21">
        <v>12.289351</v>
      </c>
      <c r="AL11" s="21">
        <v>3.9000000999999999E-2</v>
      </c>
      <c r="AM11" s="21"/>
      <c r="AN11" s="21">
        <v>1.1000479000000001</v>
      </c>
      <c r="AO11" s="21">
        <v>215.91667000000001</v>
      </c>
      <c r="AP11" s="21"/>
      <c r="AQ11" s="21"/>
      <c r="AR11" s="21"/>
      <c r="AS11" s="33" t="s">
        <v>110</v>
      </c>
      <c r="AT11" s="21">
        <v>1.6094925</v>
      </c>
      <c r="AU11" s="21">
        <v>46.326042000000001</v>
      </c>
      <c r="AV11" s="21">
        <v>28.783010000000001</v>
      </c>
      <c r="AW11" s="21">
        <v>46.713493</v>
      </c>
      <c r="AX11" s="21"/>
      <c r="AY11" s="21"/>
      <c r="AZ11" s="25">
        <v>0</v>
      </c>
      <c r="BA11" s="25">
        <v>330</v>
      </c>
      <c r="BB11" s="25">
        <v>140</v>
      </c>
      <c r="BC11" s="25">
        <v>0</v>
      </c>
      <c r="BD11" s="21" t="s">
        <v>111</v>
      </c>
      <c r="BE11" s="25" t="s">
        <v>111</v>
      </c>
      <c r="BF11" s="25">
        <v>0</v>
      </c>
      <c r="BG11" s="21" t="s">
        <v>111</v>
      </c>
    </row>
    <row r="12" spans="1:59" x14ac:dyDescent="0.35">
      <c r="A12" s="23">
        <v>2118301</v>
      </c>
      <c r="B12" s="24">
        <v>44379.75</v>
      </c>
      <c r="C12" s="26">
        <v>1.2152585</v>
      </c>
      <c r="D12" s="23"/>
      <c r="E12" s="23">
        <v>154</v>
      </c>
      <c r="F12" s="27">
        <v>0.43512457999999998</v>
      </c>
      <c r="G12" s="23"/>
      <c r="H12" s="26">
        <v>9.5792427</v>
      </c>
      <c r="I12" s="25">
        <v>132.73570000000001</v>
      </c>
      <c r="J12" s="23" t="str">
        <f>CHOOSE(1+ABS(ROUND(Table_Query_from_chem3[[#This Row],[WINDDIR_AVG °AZ]]/45,0)),"N","NE","E","SE","S","SW","W","NW","N")</f>
        <v>SE</v>
      </c>
      <c r="K12" s="26">
        <v>4.0073910000000001</v>
      </c>
      <c r="L12" s="23">
        <v>6.5460000000000003</v>
      </c>
      <c r="M12" s="23"/>
      <c r="N12" s="26">
        <v>11.986000000000001</v>
      </c>
      <c r="O12" s="23"/>
      <c r="P12" s="21">
        <v>0.28444612000000002</v>
      </c>
      <c r="Q12" s="21">
        <v>0.38200000000000001</v>
      </c>
      <c r="R12" s="21"/>
      <c r="S12" s="21">
        <v>19.062828</v>
      </c>
      <c r="T12" s="21">
        <v>4.1000001000000001E-2</v>
      </c>
      <c r="U12" s="21"/>
      <c r="V12" s="21">
        <v>3.3737914999999998</v>
      </c>
      <c r="W12" s="21">
        <v>2.9999998999999999E-2</v>
      </c>
      <c r="X12" s="21"/>
      <c r="Y12" s="21">
        <v>1.3049265000000001</v>
      </c>
      <c r="Z12" s="21">
        <v>0.123</v>
      </c>
      <c r="AA12" s="21"/>
      <c r="AB12" s="21">
        <v>3.1459169</v>
      </c>
      <c r="AC12" s="21">
        <v>1.181</v>
      </c>
      <c r="AD12" s="21"/>
      <c r="AE12" s="21">
        <v>65.469261000000003</v>
      </c>
      <c r="AF12" s="21">
        <v>0.64700000999999996</v>
      </c>
      <c r="AG12" s="21"/>
      <c r="AH12" s="21">
        <v>13.756444999999999</v>
      </c>
      <c r="AI12" s="21">
        <v>1.006</v>
      </c>
      <c r="AJ12" s="21"/>
      <c r="AK12" s="21">
        <v>16.224523999999999</v>
      </c>
      <c r="AL12" s="21">
        <v>6.7000002000000003E-2</v>
      </c>
      <c r="AM12" s="21"/>
      <c r="AN12" s="21">
        <v>1.8898258999999999</v>
      </c>
      <c r="AO12" s="21">
        <v>380</v>
      </c>
      <c r="AP12" s="21"/>
      <c r="AQ12" s="21"/>
      <c r="AR12" s="21"/>
      <c r="AS12" s="33" t="s">
        <v>110</v>
      </c>
      <c r="AT12" s="21">
        <v>2.9067110999999999</v>
      </c>
      <c r="AU12" s="21">
        <v>92.639190999999997</v>
      </c>
      <c r="AV12" s="21">
        <v>31.870794</v>
      </c>
      <c r="AW12" s="21">
        <v>97.612082999999998</v>
      </c>
      <c r="AX12" s="21"/>
      <c r="AY12" s="21"/>
      <c r="AZ12" s="25">
        <v>0</v>
      </c>
      <c r="BA12" s="25">
        <v>74</v>
      </c>
      <c r="BB12" s="25">
        <v>170</v>
      </c>
      <c r="BC12" s="25">
        <v>30</v>
      </c>
      <c r="BD12" s="21" t="s">
        <v>111</v>
      </c>
      <c r="BE12" s="25">
        <v>86</v>
      </c>
      <c r="BF12" s="25">
        <v>0</v>
      </c>
      <c r="BG12" s="21" t="s">
        <v>111</v>
      </c>
    </row>
    <row r="13" spans="1:59" x14ac:dyDescent="0.35">
      <c r="A13" s="23">
        <v>2118402</v>
      </c>
      <c r="B13" s="24">
        <v>44380.25</v>
      </c>
      <c r="C13" s="26">
        <v>1.8220006</v>
      </c>
      <c r="D13" s="23"/>
      <c r="E13" s="23">
        <v>480</v>
      </c>
      <c r="F13" s="27">
        <v>0.31923845000000001</v>
      </c>
      <c r="G13" s="23"/>
      <c r="H13" s="26">
        <v>8.5214195000000004</v>
      </c>
      <c r="I13" s="25">
        <v>131.89859000000001</v>
      </c>
      <c r="J13" s="23" t="str">
        <f>CHOOSE(1+ABS(ROUND(Table_Query_from_chem3[[#This Row],[WINDDIR_AVG °AZ]]/45,0)),"N","NE","E","SE","S","SW","W","NW","N")</f>
        <v>SE</v>
      </c>
      <c r="K13" s="26">
        <v>5.9615397000000003</v>
      </c>
      <c r="L13" s="23">
        <v>6.2420001000000003</v>
      </c>
      <c r="M13" s="23"/>
      <c r="N13" s="26">
        <v>4.0929998999999997</v>
      </c>
      <c r="O13" s="23"/>
      <c r="P13" s="21">
        <v>0.57279586999999998</v>
      </c>
      <c r="Q13" s="21">
        <v>0.28099998999999998</v>
      </c>
      <c r="R13" s="21"/>
      <c r="S13" s="21">
        <v>14.022655</v>
      </c>
      <c r="T13" s="21">
        <v>3.0999999E-2</v>
      </c>
      <c r="U13" s="21"/>
      <c r="V13" s="21">
        <v>2.5509154999999999</v>
      </c>
      <c r="W13" s="21">
        <v>8.0000004000000003E-3</v>
      </c>
      <c r="X13" s="21"/>
      <c r="Y13" s="21">
        <v>0.34798041000000002</v>
      </c>
      <c r="Z13" s="21">
        <v>5.2000000999999997E-2</v>
      </c>
      <c r="AA13" s="21"/>
      <c r="AB13" s="21">
        <v>1.3299810999999999</v>
      </c>
      <c r="AC13" s="21">
        <v>0.189</v>
      </c>
      <c r="AD13" s="21"/>
      <c r="AE13" s="21">
        <v>10.477299</v>
      </c>
      <c r="AF13" s="21">
        <v>0.19499999000000001</v>
      </c>
      <c r="AG13" s="21"/>
      <c r="AH13" s="21">
        <v>4.1460689999999998</v>
      </c>
      <c r="AI13" s="21">
        <v>0.35899999999999999</v>
      </c>
      <c r="AJ13" s="21"/>
      <c r="AK13" s="21">
        <v>5.7898649999999998</v>
      </c>
      <c r="AL13" s="21">
        <v>3.5999997999999998E-2</v>
      </c>
      <c r="AM13" s="21"/>
      <c r="AN13" s="21">
        <v>1.0154289000000001</v>
      </c>
      <c r="AO13" s="21">
        <v>132.58332999999999</v>
      </c>
      <c r="AP13" s="21"/>
      <c r="AQ13" s="21"/>
      <c r="AR13" s="21"/>
      <c r="AS13" s="33" t="s">
        <v>110</v>
      </c>
      <c r="AT13" s="21">
        <v>2.6752511999999999</v>
      </c>
      <c r="AU13" s="21">
        <v>29.297646</v>
      </c>
      <c r="AV13" s="21">
        <v>10.951363000000001</v>
      </c>
      <c r="AW13" s="21">
        <v>91.163901999999993</v>
      </c>
      <c r="AX13" s="21"/>
      <c r="AY13" s="21"/>
      <c r="AZ13" s="25">
        <v>0</v>
      </c>
      <c r="BA13" s="25">
        <v>59</v>
      </c>
      <c r="BB13" s="25">
        <v>52</v>
      </c>
      <c r="BC13" s="25">
        <v>0</v>
      </c>
      <c r="BD13" s="21" t="s">
        <v>111</v>
      </c>
      <c r="BE13" s="25" t="s">
        <v>111</v>
      </c>
      <c r="BF13" s="26">
        <v>0</v>
      </c>
      <c r="BG13" s="21" t="s">
        <v>111</v>
      </c>
    </row>
    <row r="14" spans="1:59" x14ac:dyDescent="0.35">
      <c r="A14" s="23">
        <v>2118801</v>
      </c>
      <c r="B14" s="24">
        <v>44384.75</v>
      </c>
      <c r="C14" s="26">
        <v>5.9059463000000001</v>
      </c>
      <c r="D14" s="23"/>
      <c r="E14" s="23">
        <v>466</v>
      </c>
      <c r="F14" s="27">
        <v>0.43430333999999998</v>
      </c>
      <c r="G14" s="23"/>
      <c r="H14" s="26">
        <v>10.927956999999999</v>
      </c>
      <c r="I14" s="25">
        <v>303.17117000000002</v>
      </c>
      <c r="J14" s="23" t="str">
        <f>CHOOSE(1+ABS(ROUND(Table_Query_from_chem3[[#This Row],[WINDDIR_AVG °AZ]]/45,0)),"N","NE","E","SE","S","SW","W","NW","N")</f>
        <v>NW</v>
      </c>
      <c r="K14" s="26">
        <v>7.3389277000000002</v>
      </c>
      <c r="L14" s="23">
        <v>4.6469997999999997</v>
      </c>
      <c r="M14" s="23"/>
      <c r="N14" s="26">
        <v>15.673</v>
      </c>
      <c r="O14" s="23"/>
      <c r="P14" s="21">
        <v>22.542400000000001</v>
      </c>
      <c r="Q14" s="21">
        <v>0.495</v>
      </c>
      <c r="R14" s="21"/>
      <c r="S14" s="21">
        <v>24.701832</v>
      </c>
      <c r="T14" s="21">
        <v>6.4000003E-2</v>
      </c>
      <c r="U14" s="21"/>
      <c r="V14" s="21">
        <v>5.2664061000000002</v>
      </c>
      <c r="W14" s="21">
        <v>1E-3</v>
      </c>
      <c r="X14" s="21"/>
      <c r="Y14" s="21">
        <v>4.3497551000000002E-2</v>
      </c>
      <c r="Z14" s="21">
        <v>9.6000001000000001E-2</v>
      </c>
      <c r="AA14" s="21"/>
      <c r="AB14" s="21">
        <v>2.4553497000000002</v>
      </c>
      <c r="AC14" s="21">
        <v>0.317</v>
      </c>
      <c r="AD14" s="21"/>
      <c r="AE14" s="21">
        <v>17.573035999999998</v>
      </c>
      <c r="AF14" s="21">
        <v>1.0629999999999999</v>
      </c>
      <c r="AG14" s="21"/>
      <c r="AH14" s="21">
        <v>22.601393000000002</v>
      </c>
      <c r="AI14" s="21">
        <v>0.77600002000000001</v>
      </c>
      <c r="AJ14" s="21"/>
      <c r="AK14" s="21">
        <v>12.515140000000001</v>
      </c>
      <c r="AL14" s="21">
        <v>3.5999997999999998E-2</v>
      </c>
      <c r="AM14" s="21"/>
      <c r="AN14" s="21">
        <v>1.0154289000000001</v>
      </c>
      <c r="AO14" s="21">
        <v>749.75</v>
      </c>
      <c r="AP14" s="21"/>
      <c r="AQ14" s="21"/>
      <c r="AR14" s="21"/>
      <c r="AS14" s="33" t="s">
        <v>110</v>
      </c>
      <c r="AT14" s="21">
        <v>2.0044803999999998</v>
      </c>
      <c r="AU14" s="21">
        <v>72.425811999999993</v>
      </c>
      <c r="AV14" s="21">
        <v>36.131962000000001</v>
      </c>
      <c r="AW14" s="21">
        <v>66.865500999999995</v>
      </c>
      <c r="AX14" s="21"/>
      <c r="AY14" s="21"/>
      <c r="AZ14" s="25">
        <v>0</v>
      </c>
      <c r="BA14" s="25">
        <v>390</v>
      </c>
      <c r="BB14" s="25">
        <v>300</v>
      </c>
      <c r="BC14" s="25">
        <v>43</v>
      </c>
      <c r="BD14" s="21" t="s">
        <v>111</v>
      </c>
      <c r="BE14" s="25">
        <v>248</v>
      </c>
      <c r="BF14" s="25">
        <v>9</v>
      </c>
      <c r="BG14" s="21" t="s">
        <v>111</v>
      </c>
    </row>
    <row r="15" spans="1:59" x14ac:dyDescent="0.35">
      <c r="A15" s="23">
        <v>2118902</v>
      </c>
      <c r="B15" s="24">
        <v>44385.25</v>
      </c>
      <c r="C15" s="26">
        <v>2.2251854</v>
      </c>
      <c r="D15" s="23"/>
      <c r="E15" s="23">
        <v>98</v>
      </c>
      <c r="F15" s="27">
        <v>0.41145377999999999</v>
      </c>
      <c r="G15" s="23"/>
      <c r="H15" s="26">
        <v>12.229177999999999</v>
      </c>
      <c r="I15" s="25">
        <v>266.42104999999998</v>
      </c>
      <c r="J15" s="23" t="str">
        <f>CHOOSE(1+ABS(ROUND(Table_Query_from_chem3[[#This Row],[WINDDIR_AVG °AZ]]/45,0)),"N","NE","E","SE","S","SW","W","NW","N")</f>
        <v>W</v>
      </c>
      <c r="K15" s="26">
        <v>6.5123119000000003</v>
      </c>
      <c r="L15" s="23">
        <v>4.9349999000000002</v>
      </c>
      <c r="M15" s="23"/>
      <c r="N15" s="26">
        <v>7.3429998999999997</v>
      </c>
      <c r="O15" s="23"/>
      <c r="P15" s="21">
        <v>11.614488</v>
      </c>
      <c r="Q15" s="21">
        <v>0.44800001</v>
      </c>
      <c r="R15" s="21"/>
      <c r="S15" s="21">
        <v>22.356404999999999</v>
      </c>
      <c r="T15" s="21">
        <v>3.0999999E-2</v>
      </c>
      <c r="U15" s="21"/>
      <c r="V15" s="21">
        <v>2.5509154999999999</v>
      </c>
      <c r="W15" s="21">
        <v>0</v>
      </c>
      <c r="X15" s="21"/>
      <c r="Y15" s="21">
        <v>0</v>
      </c>
      <c r="Z15" s="21">
        <v>6.4000003E-2</v>
      </c>
      <c r="AA15" s="21"/>
      <c r="AB15" s="21">
        <v>1.6368997999999999</v>
      </c>
      <c r="AC15" s="21">
        <v>4.3000001000000003E-2</v>
      </c>
      <c r="AD15" s="21"/>
      <c r="AE15" s="21">
        <v>2.3837242000000001</v>
      </c>
      <c r="AF15" s="21">
        <v>0.79699998999999999</v>
      </c>
      <c r="AG15" s="21"/>
      <c r="AH15" s="21">
        <v>16.945727999999999</v>
      </c>
      <c r="AI15" s="21">
        <v>0.43399999</v>
      </c>
      <c r="AJ15" s="21"/>
      <c r="AK15" s="21">
        <v>6.9994468999999997</v>
      </c>
      <c r="AL15" s="21">
        <v>2.8999998999999999E-2</v>
      </c>
      <c r="AM15" s="21"/>
      <c r="AN15" s="21">
        <v>0.81798439999999994</v>
      </c>
      <c r="AO15" s="21">
        <v>408.66665999999998</v>
      </c>
      <c r="AP15" s="21"/>
      <c r="AQ15" s="21"/>
      <c r="AR15" s="21"/>
      <c r="AS15" s="33" t="s">
        <v>110</v>
      </c>
      <c r="AT15" s="21">
        <v>1.633947</v>
      </c>
      <c r="AU15" s="21">
        <v>40.461692999999997</v>
      </c>
      <c r="AV15" s="21">
        <v>24.763161</v>
      </c>
      <c r="AW15" s="21">
        <v>48.136657999999997</v>
      </c>
      <c r="AX15" s="21"/>
      <c r="AY15" s="21"/>
      <c r="AZ15" s="25" t="s">
        <v>111</v>
      </c>
      <c r="BA15" s="25" t="s">
        <v>111</v>
      </c>
      <c r="BB15" s="25" t="s">
        <v>111</v>
      </c>
      <c r="BC15" s="25" t="s">
        <v>111</v>
      </c>
      <c r="BD15" s="21" t="s">
        <v>111</v>
      </c>
      <c r="BE15" s="25" t="s">
        <v>111</v>
      </c>
      <c r="BF15" s="25" t="s">
        <v>111</v>
      </c>
      <c r="BG15" s="21" t="s">
        <v>111</v>
      </c>
    </row>
    <row r="16" spans="1:59" x14ac:dyDescent="0.35">
      <c r="A16" s="23">
        <v>2118903</v>
      </c>
      <c r="B16" s="24">
        <v>44385.75</v>
      </c>
      <c r="C16" s="26">
        <v>6.1228999999999996</v>
      </c>
      <c r="D16" s="23"/>
      <c r="E16" s="23">
        <v>583</v>
      </c>
      <c r="F16" s="27">
        <v>0.45806804000000001</v>
      </c>
      <c r="G16" s="23"/>
      <c r="H16" s="26">
        <v>13.339354999999999</v>
      </c>
      <c r="I16" s="25">
        <v>216.44827000000001</v>
      </c>
      <c r="J16" s="23" t="str">
        <f>CHOOSE(1+ABS(ROUND(Table_Query_from_chem3[[#This Row],[WINDDIR_AVG °AZ]]/45,0)),"N","NE","E","SE","S","SW","W","NW","N")</f>
        <v>SW</v>
      </c>
      <c r="K16" s="26">
        <v>10.216659</v>
      </c>
      <c r="L16" s="23">
        <v>4.3460001999999998</v>
      </c>
      <c r="M16" s="23"/>
      <c r="N16" s="26">
        <v>37.235999999999997</v>
      </c>
      <c r="O16" s="23"/>
      <c r="P16" s="21">
        <v>45.081650000000003</v>
      </c>
      <c r="Q16" s="21">
        <v>0.59899997999999999</v>
      </c>
      <c r="R16" s="21"/>
      <c r="S16" s="21">
        <v>29.89171</v>
      </c>
      <c r="T16" s="21">
        <v>0.112</v>
      </c>
      <c r="U16" s="21"/>
      <c r="V16" s="21">
        <v>9.2162103999999996</v>
      </c>
      <c r="W16" s="21">
        <v>0.02</v>
      </c>
      <c r="X16" s="21"/>
      <c r="Y16" s="21">
        <v>0.86995100999999997</v>
      </c>
      <c r="Z16" s="21">
        <v>0.124</v>
      </c>
      <c r="AA16" s="21"/>
      <c r="AB16" s="21">
        <v>3.1714932999999998</v>
      </c>
      <c r="AC16" s="21">
        <v>1.8340000000000001</v>
      </c>
      <c r="AD16" s="21"/>
      <c r="AE16" s="21">
        <v>101.66861</v>
      </c>
      <c r="AF16" s="21">
        <v>3.6589999</v>
      </c>
      <c r="AG16" s="21"/>
      <c r="AH16" s="21">
        <v>77.797263999999998</v>
      </c>
      <c r="AI16" s="21">
        <v>4.1639999999999997</v>
      </c>
      <c r="AJ16" s="21"/>
      <c r="AK16" s="21">
        <v>67.155983000000006</v>
      </c>
      <c r="AL16" s="21">
        <v>0.114</v>
      </c>
      <c r="AM16" s="21"/>
      <c r="AN16" s="21">
        <v>3.2155247</v>
      </c>
      <c r="AO16" s="21">
        <v>576</v>
      </c>
      <c r="AP16" s="21"/>
      <c r="AQ16" s="21"/>
      <c r="AR16" s="21"/>
      <c r="AS16" s="33" t="s">
        <v>110</v>
      </c>
      <c r="AT16" s="21">
        <v>1.2795291</v>
      </c>
      <c r="AU16" s="21">
        <v>189.58626000000001</v>
      </c>
      <c r="AV16" s="21">
        <v>148.16878</v>
      </c>
      <c r="AW16" s="21">
        <v>24.52516</v>
      </c>
      <c r="AX16" s="21"/>
      <c r="AY16" s="21"/>
      <c r="AZ16" s="25">
        <v>0</v>
      </c>
      <c r="BA16" s="25">
        <v>300</v>
      </c>
      <c r="BB16" s="25">
        <v>330</v>
      </c>
      <c r="BC16" s="25">
        <v>0</v>
      </c>
      <c r="BD16" s="21" t="s">
        <v>111</v>
      </c>
      <c r="BE16" s="25">
        <v>356</v>
      </c>
      <c r="BF16" s="25">
        <v>3</v>
      </c>
      <c r="BG16" s="21" t="s">
        <v>111</v>
      </c>
    </row>
    <row r="17" spans="1:59" x14ac:dyDescent="0.35">
      <c r="A17" s="23">
        <v>2119004</v>
      </c>
      <c r="B17" s="24">
        <v>44386.25</v>
      </c>
      <c r="C17" s="26">
        <v>8.6104593000000005</v>
      </c>
      <c r="D17" s="23"/>
      <c r="E17" s="23">
        <v>5572</v>
      </c>
      <c r="F17" s="27">
        <v>0.64461148000000001</v>
      </c>
      <c r="G17" s="23"/>
      <c r="H17" s="26">
        <v>12.936229000000001</v>
      </c>
      <c r="I17" s="25">
        <v>267.83776999999998</v>
      </c>
      <c r="J17" s="23" t="str">
        <f>CHOOSE(1+ABS(ROUND(Table_Query_from_chem3[[#This Row],[WINDDIR_AVG °AZ]]/45,0)),"N","NE","E","SE","S","SW","W","NW","N")</f>
        <v>W</v>
      </c>
      <c r="K17" s="26">
        <v>9.2128229000000008</v>
      </c>
      <c r="L17" s="23">
        <v>5.4109997999999999</v>
      </c>
      <c r="M17" s="23"/>
      <c r="N17" s="26">
        <v>3.9039999999999999</v>
      </c>
      <c r="O17" s="23"/>
      <c r="P17" s="21">
        <v>3.8815056999999999</v>
      </c>
      <c r="Q17" s="21">
        <v>0.14000000000000001</v>
      </c>
      <c r="R17" s="21"/>
      <c r="S17" s="21">
        <v>6.9863768000000004</v>
      </c>
      <c r="T17" s="21">
        <v>1.4E-2</v>
      </c>
      <c r="U17" s="21"/>
      <c r="V17" s="21">
        <v>1.1520262999999999</v>
      </c>
      <c r="W17" s="21">
        <v>-1E-3</v>
      </c>
      <c r="X17" s="21"/>
      <c r="Y17" s="21">
        <v>-4.3497551000000002E-2</v>
      </c>
      <c r="Z17" s="21">
        <v>0.02</v>
      </c>
      <c r="AA17" s="21"/>
      <c r="AB17" s="21">
        <v>0.51153117000000004</v>
      </c>
      <c r="AC17" s="21">
        <v>6.8000004000000003E-2</v>
      </c>
      <c r="AD17" s="21"/>
      <c r="AE17" s="21">
        <v>3.7696103999999999</v>
      </c>
      <c r="AF17" s="21">
        <v>0.375</v>
      </c>
      <c r="AG17" s="21"/>
      <c r="AH17" s="21">
        <v>7.9732098999999996</v>
      </c>
      <c r="AI17" s="21">
        <v>0.39399999000000002</v>
      </c>
      <c r="AJ17" s="21"/>
      <c r="AK17" s="21">
        <v>6.3543367000000002</v>
      </c>
      <c r="AL17" s="21">
        <v>1.0999999999999999E-2</v>
      </c>
      <c r="AM17" s="21"/>
      <c r="AN17" s="21">
        <v>0.31026991999999998</v>
      </c>
      <c r="AO17" s="21">
        <v>68.583336000000003</v>
      </c>
      <c r="AP17" s="21"/>
      <c r="AQ17" s="21"/>
      <c r="AR17" s="21"/>
      <c r="AS17" s="33" t="s">
        <v>110</v>
      </c>
      <c r="AT17" s="21">
        <v>1.1088108000000001</v>
      </c>
      <c r="AU17" s="21">
        <v>16.230568000000002</v>
      </c>
      <c r="AV17" s="21">
        <v>14.637816000000001</v>
      </c>
      <c r="AW17" s="21">
        <v>10.31963</v>
      </c>
      <c r="AX17" s="21"/>
      <c r="AY17" s="21"/>
      <c r="AZ17" s="25">
        <v>0</v>
      </c>
      <c r="BA17" s="25">
        <v>150</v>
      </c>
      <c r="BB17" s="25">
        <v>49</v>
      </c>
      <c r="BC17" s="25">
        <v>32</v>
      </c>
      <c r="BD17" s="21" t="s">
        <v>111</v>
      </c>
      <c r="BE17" s="25">
        <v>65</v>
      </c>
      <c r="BF17" s="25">
        <v>0</v>
      </c>
      <c r="BG17" s="21" t="s">
        <v>111</v>
      </c>
    </row>
    <row r="18" spans="1:59" x14ac:dyDescent="0.35">
      <c r="A18" s="23">
        <v>2119001</v>
      </c>
      <c r="B18" s="24">
        <v>44386.75</v>
      </c>
      <c r="C18" s="26">
        <v>6.4855498999999996</v>
      </c>
      <c r="D18" s="23"/>
      <c r="E18" s="23">
        <v>2335</v>
      </c>
      <c r="F18" s="27">
        <v>0.65661751999999995</v>
      </c>
      <c r="G18" s="23"/>
      <c r="H18" s="26">
        <v>13.730238999999999</v>
      </c>
      <c r="I18" s="25">
        <v>244.90758</v>
      </c>
      <c r="J18" s="23" t="str">
        <f>CHOOSE(1+ABS(ROUND(Table_Query_from_chem3[[#This Row],[WINDDIR_AVG °AZ]]/45,0)),"N","NE","E","SE","S","SW","W","NW","N")</f>
        <v>SW</v>
      </c>
      <c r="K18" s="26">
        <v>4.0516863000000001</v>
      </c>
      <c r="L18" s="23">
        <v>4.8959998999999996</v>
      </c>
      <c r="M18" s="23"/>
      <c r="N18" s="26">
        <v>13.737</v>
      </c>
      <c r="O18" s="23"/>
      <c r="P18" s="21">
        <v>12.705743999999999</v>
      </c>
      <c r="Q18" s="21">
        <v>0.30299999999999999</v>
      </c>
      <c r="R18" s="21"/>
      <c r="S18" s="21">
        <v>15.120514999999999</v>
      </c>
      <c r="T18" s="21">
        <v>2.9999998999999999E-2</v>
      </c>
      <c r="U18" s="21"/>
      <c r="V18" s="21">
        <v>2.4686279</v>
      </c>
      <c r="W18" s="21">
        <v>7.0000002000000002E-3</v>
      </c>
      <c r="X18" s="21"/>
      <c r="Y18" s="21">
        <v>0.30448285000000003</v>
      </c>
      <c r="Z18" s="21">
        <v>8.2999997000000006E-2</v>
      </c>
      <c r="AA18" s="21"/>
      <c r="AB18" s="21">
        <v>2.1228544999999999</v>
      </c>
      <c r="AC18" s="21">
        <v>0.65899998000000004</v>
      </c>
      <c r="AD18" s="21"/>
      <c r="AE18" s="21">
        <v>36.531959999999998</v>
      </c>
      <c r="AF18" s="21">
        <v>1.5429999999999999</v>
      </c>
      <c r="AG18" s="21"/>
      <c r="AH18" s="21">
        <v>32.807102</v>
      </c>
      <c r="AI18" s="21">
        <v>1.796</v>
      </c>
      <c r="AJ18" s="21"/>
      <c r="AK18" s="21">
        <v>28.965451999999999</v>
      </c>
      <c r="AL18" s="21">
        <v>5.7999997999999997E-2</v>
      </c>
      <c r="AM18" s="21"/>
      <c r="AN18" s="21">
        <v>1.6359687999999999</v>
      </c>
      <c r="AO18" s="21">
        <v>459.91665999999998</v>
      </c>
      <c r="AP18" s="21"/>
      <c r="AQ18" s="21"/>
      <c r="AR18" s="21"/>
      <c r="AS18" s="33" t="s">
        <v>110</v>
      </c>
      <c r="AT18" s="21">
        <v>1.0907974</v>
      </c>
      <c r="AU18" s="21">
        <v>69.165854999999993</v>
      </c>
      <c r="AV18" s="21">
        <v>63.408524</v>
      </c>
      <c r="AW18" s="21">
        <v>8.6854361999999998</v>
      </c>
      <c r="AX18" s="21"/>
      <c r="AY18" s="21"/>
      <c r="AZ18" s="25">
        <v>0</v>
      </c>
      <c r="BA18" s="25">
        <v>67</v>
      </c>
      <c r="BB18" s="25">
        <v>0</v>
      </c>
      <c r="BC18" s="25">
        <v>32</v>
      </c>
      <c r="BD18" s="21" t="s">
        <v>111</v>
      </c>
      <c r="BE18" s="25">
        <v>117</v>
      </c>
      <c r="BF18" s="25">
        <v>0</v>
      </c>
      <c r="BG18" s="21" t="s">
        <v>111</v>
      </c>
    </row>
    <row r="19" spans="1:59" x14ac:dyDescent="0.35">
      <c r="A19" s="23">
        <v>2119102</v>
      </c>
      <c r="B19" s="24">
        <v>44387.25</v>
      </c>
      <c r="C19" s="26">
        <v>5.9232649999999998</v>
      </c>
      <c r="D19" s="23"/>
      <c r="E19" s="23">
        <v>3655</v>
      </c>
      <c r="F19" s="27">
        <v>0.67018372000000004</v>
      </c>
      <c r="G19" s="23"/>
      <c r="H19" s="26">
        <v>8.5900736000000002</v>
      </c>
      <c r="I19" s="25">
        <v>117.28597000000001</v>
      </c>
      <c r="J19" s="23" t="str">
        <f>CHOOSE(1+ABS(ROUND(Table_Query_from_chem3[[#This Row],[WINDDIR_AVG °AZ]]/45,0)),"N","NE","E","SE","S","SW","W","NW","N")</f>
        <v>SE</v>
      </c>
      <c r="K19" s="26">
        <v>7.0542264000000001</v>
      </c>
      <c r="L19" s="23">
        <v>4.5999999000000003</v>
      </c>
      <c r="M19" s="23"/>
      <c r="N19" s="26">
        <v>17.052999</v>
      </c>
      <c r="O19" s="23"/>
      <c r="P19" s="21">
        <v>25.118870000000001</v>
      </c>
      <c r="Q19" s="21">
        <v>0.18799999000000001</v>
      </c>
      <c r="R19" s="21"/>
      <c r="S19" s="21">
        <v>9.3817053000000001</v>
      </c>
      <c r="T19" s="21">
        <v>1.4E-2</v>
      </c>
      <c r="U19" s="21"/>
      <c r="V19" s="21">
        <v>1.1520262999999999</v>
      </c>
      <c r="W19" s="21">
        <v>-4.9999998999999996E-3</v>
      </c>
      <c r="X19" s="21"/>
      <c r="Y19" s="21">
        <v>-0.21748775000000001</v>
      </c>
      <c r="Z19" s="21">
        <v>1.6000001E-2</v>
      </c>
      <c r="AA19" s="21"/>
      <c r="AB19" s="21">
        <v>0.40922496000000003</v>
      </c>
      <c r="AC19" s="21">
        <v>0.43799999000000001</v>
      </c>
      <c r="AD19" s="21"/>
      <c r="AE19" s="21">
        <v>24.280725</v>
      </c>
      <c r="AF19" s="21">
        <v>3.0780001000000001</v>
      </c>
      <c r="AG19" s="21"/>
      <c r="AH19" s="21">
        <v>65.444107000000002</v>
      </c>
      <c r="AI19" s="21">
        <v>0.78500002999999996</v>
      </c>
      <c r="AJ19" s="21"/>
      <c r="AK19" s="21">
        <v>12.66029</v>
      </c>
      <c r="AL19" s="21">
        <v>2.7000000999999999E-2</v>
      </c>
      <c r="AM19" s="21"/>
      <c r="AN19" s="21">
        <v>0.76157165000000004</v>
      </c>
      <c r="AO19" s="21">
        <v>205.25</v>
      </c>
      <c r="AP19" s="21"/>
      <c r="AQ19" s="21"/>
      <c r="AR19" s="21"/>
      <c r="AS19" s="33" t="s">
        <v>110</v>
      </c>
      <c r="AT19" s="21">
        <v>0.7601561</v>
      </c>
      <c r="AU19" s="21">
        <v>59.950446999999997</v>
      </c>
      <c r="AV19" s="21">
        <v>78.865966999999998</v>
      </c>
      <c r="AW19" s="21">
        <v>-27.252569000000001</v>
      </c>
      <c r="AX19" s="21"/>
      <c r="AY19" s="21"/>
      <c r="AZ19" s="25">
        <v>0</v>
      </c>
      <c r="BA19" s="25">
        <v>58</v>
      </c>
      <c r="BB19" s="25">
        <v>0</v>
      </c>
      <c r="BC19" s="25">
        <v>31</v>
      </c>
      <c r="BD19" s="21" t="s">
        <v>111</v>
      </c>
      <c r="BE19" s="25">
        <v>78</v>
      </c>
      <c r="BF19" s="25">
        <v>0</v>
      </c>
      <c r="BG19" s="21" t="s">
        <v>111</v>
      </c>
    </row>
    <row r="20" spans="1:59" x14ac:dyDescent="0.35">
      <c r="A20" s="23">
        <v>2119204</v>
      </c>
      <c r="B20" s="24">
        <v>44388.25</v>
      </c>
      <c r="C20" s="26">
        <v>0.61534858000000003</v>
      </c>
      <c r="D20" s="23"/>
      <c r="E20" s="23">
        <v>71</v>
      </c>
      <c r="F20" s="27">
        <v>0.69252753</v>
      </c>
      <c r="G20" s="23"/>
      <c r="H20" s="26">
        <v>11.322398</v>
      </c>
      <c r="I20" s="25">
        <v>315.66793999999999</v>
      </c>
      <c r="J20" s="23" t="str">
        <f>CHOOSE(1+ABS(ROUND(Table_Query_from_chem3[[#This Row],[WINDDIR_AVG °AZ]]/45,0)),"N","NE","E","SE","S","SW","W","NW","N")</f>
        <v>NW</v>
      </c>
      <c r="K20" s="26">
        <v>5.6559644000000002</v>
      </c>
      <c r="L20" s="23">
        <v>6.0489997999999998</v>
      </c>
      <c r="M20" s="23"/>
      <c r="N20" s="26"/>
      <c r="O20" s="23"/>
      <c r="P20" s="21">
        <v>0.89330589999999999</v>
      </c>
      <c r="Q20" s="21">
        <v>0.28799998999999998</v>
      </c>
      <c r="R20" s="21"/>
      <c r="S20" s="21">
        <v>14.371975000000001</v>
      </c>
      <c r="T20" s="21">
        <v>1.8999999E-2</v>
      </c>
      <c r="U20" s="21"/>
      <c r="V20" s="21">
        <v>1.5634642999999999</v>
      </c>
      <c r="W20" s="21">
        <v>5.5E-2</v>
      </c>
      <c r="X20" s="21"/>
      <c r="Y20" s="21">
        <v>2.3923652</v>
      </c>
      <c r="Z20" s="21">
        <v>0.52899998000000004</v>
      </c>
      <c r="AA20" s="21"/>
      <c r="AB20" s="21">
        <v>13.53</v>
      </c>
      <c r="AC20" s="21">
        <v>0.29300000999999998</v>
      </c>
      <c r="AD20" s="21"/>
      <c r="AE20" s="21">
        <v>16.242585999999999</v>
      </c>
      <c r="AF20" s="21">
        <v>0.56800002000000005</v>
      </c>
      <c r="AG20" s="21"/>
      <c r="AH20" s="21">
        <v>12.076756</v>
      </c>
      <c r="AI20" s="21">
        <v>0.49399999</v>
      </c>
      <c r="AJ20" s="21"/>
      <c r="AK20" s="21">
        <v>7.9671120999999996</v>
      </c>
      <c r="AL20" s="21">
        <v>0.20299998999999999</v>
      </c>
      <c r="AM20" s="21"/>
      <c r="AN20" s="21">
        <v>5.7258905999999996</v>
      </c>
      <c r="AO20" s="21">
        <v>497</v>
      </c>
      <c r="AP20" s="21"/>
      <c r="AQ20" s="21"/>
      <c r="AR20" s="21"/>
      <c r="AS20" s="33" t="s">
        <v>110</v>
      </c>
      <c r="AT20" s="21">
        <v>1.900968</v>
      </c>
      <c r="AU20" s="21">
        <v>48.987484000000002</v>
      </c>
      <c r="AV20" s="21">
        <v>25.769757999999999</v>
      </c>
      <c r="AW20" s="21">
        <v>62.114986000000002</v>
      </c>
      <c r="AX20" s="21"/>
      <c r="AY20" s="21"/>
      <c r="AZ20" s="25" t="s">
        <v>111</v>
      </c>
      <c r="BA20" s="25" t="s">
        <v>111</v>
      </c>
      <c r="BB20" s="25" t="s">
        <v>111</v>
      </c>
      <c r="BC20" s="25" t="s">
        <v>111</v>
      </c>
      <c r="BD20" s="21" t="s">
        <v>111</v>
      </c>
      <c r="BE20" s="25" t="s">
        <v>111</v>
      </c>
      <c r="BF20" s="25" t="s">
        <v>111</v>
      </c>
      <c r="BG20" s="21" t="s">
        <v>111</v>
      </c>
    </row>
    <row r="21" spans="1:59" x14ac:dyDescent="0.35">
      <c r="A21" s="23">
        <v>2119301</v>
      </c>
      <c r="B21" s="24">
        <v>44389.75</v>
      </c>
      <c r="C21" s="26">
        <v>2.4372566</v>
      </c>
      <c r="D21" s="23"/>
      <c r="E21" s="23">
        <v>434</v>
      </c>
      <c r="F21" s="27">
        <v>0.31403869000000001</v>
      </c>
      <c r="G21" s="23"/>
      <c r="H21" s="26">
        <v>13.31316</v>
      </c>
      <c r="I21" s="25">
        <v>131.11233999999999</v>
      </c>
      <c r="J21" s="23" t="str">
        <f>CHOOSE(1+ABS(ROUND(Table_Query_from_chem3[[#This Row],[WINDDIR_AVG °AZ]]/45,0)),"N","NE","E","SE","S","SW","W","NW","N")</f>
        <v>SE</v>
      </c>
      <c r="K21" s="26">
        <v>5.2396029999999998</v>
      </c>
      <c r="L21" s="23">
        <v>4.585</v>
      </c>
      <c r="M21" s="23"/>
      <c r="N21" s="26">
        <v>18.948</v>
      </c>
      <c r="O21" s="23"/>
      <c r="P21" s="21">
        <v>26.001593</v>
      </c>
      <c r="Q21" s="21">
        <v>0.36300000999999998</v>
      </c>
      <c r="R21" s="21"/>
      <c r="S21" s="21">
        <v>18.114675999999999</v>
      </c>
      <c r="T21" s="21">
        <v>3.5000000000000003E-2</v>
      </c>
      <c r="U21" s="21"/>
      <c r="V21" s="21">
        <v>2.8800659</v>
      </c>
      <c r="W21" s="21">
        <v>1.6000001E-2</v>
      </c>
      <c r="X21" s="21"/>
      <c r="Y21" s="21">
        <v>0.69596082000000004</v>
      </c>
      <c r="Z21" s="21">
        <v>9.8999999000000005E-2</v>
      </c>
      <c r="AA21" s="21"/>
      <c r="AB21" s="21">
        <v>2.5320795</v>
      </c>
      <c r="AC21" s="21">
        <v>0.67199998999999999</v>
      </c>
      <c r="AD21" s="21"/>
      <c r="AE21" s="21">
        <v>37.252620999999998</v>
      </c>
      <c r="AF21" s="21">
        <v>1.1080000000000001</v>
      </c>
      <c r="AG21" s="21"/>
      <c r="AH21" s="21">
        <v>23.558178000000002</v>
      </c>
      <c r="AI21" s="21">
        <v>2.6280000000000001</v>
      </c>
      <c r="AJ21" s="21"/>
      <c r="AK21" s="21">
        <v>42.383747</v>
      </c>
      <c r="AL21" s="21">
        <v>9.1999999999999998E-2</v>
      </c>
      <c r="AM21" s="21"/>
      <c r="AN21" s="21">
        <v>2.5949849999999999</v>
      </c>
      <c r="AO21" s="21">
        <v>755.75</v>
      </c>
      <c r="AP21" s="21"/>
      <c r="AQ21" s="21"/>
      <c r="AR21" s="21"/>
      <c r="AS21" s="33" t="s">
        <v>110</v>
      </c>
      <c r="AT21" s="21">
        <v>1.2737114</v>
      </c>
      <c r="AU21" s="21">
        <v>87.296249000000003</v>
      </c>
      <c r="AV21" s="21">
        <v>68.536911000000003</v>
      </c>
      <c r="AW21" s="21">
        <v>24.076183</v>
      </c>
      <c r="AX21" s="21"/>
      <c r="AY21" s="21"/>
      <c r="AZ21" s="25">
        <v>0</v>
      </c>
      <c r="BA21" s="25">
        <v>76</v>
      </c>
      <c r="BB21" s="25">
        <v>1</v>
      </c>
      <c r="BC21" s="25">
        <v>38</v>
      </c>
      <c r="BD21" s="21" t="s">
        <v>111</v>
      </c>
      <c r="BE21" s="25">
        <v>148</v>
      </c>
      <c r="BF21" s="25">
        <v>0</v>
      </c>
      <c r="BG21" s="21" t="s">
        <v>111</v>
      </c>
    </row>
    <row r="22" spans="1:59" x14ac:dyDescent="0.35">
      <c r="A22" s="23">
        <v>2119402</v>
      </c>
      <c r="B22" s="24">
        <v>44390.25</v>
      </c>
      <c r="C22" s="26">
        <v>4.0983529000000001</v>
      </c>
      <c r="D22" s="23"/>
      <c r="E22" s="23">
        <v>1011</v>
      </c>
      <c r="F22" s="27">
        <v>0.35852077999999998</v>
      </c>
      <c r="G22" s="23"/>
      <c r="H22" s="26">
        <v>13.424382</v>
      </c>
      <c r="I22" s="25">
        <v>195.91591</v>
      </c>
      <c r="J22" s="23" t="str">
        <f>CHOOSE(1+ABS(ROUND(Table_Query_from_chem3[[#This Row],[WINDDIR_AVG °AZ]]/45,0)),"N","NE","E","SE","S","SW","W","NW","N")</f>
        <v>S</v>
      </c>
      <c r="K22" s="26">
        <v>11.40283</v>
      </c>
      <c r="L22" s="23">
        <v>4.5780000999999997</v>
      </c>
      <c r="M22" s="23"/>
      <c r="N22" s="26">
        <v>15.916</v>
      </c>
      <c r="O22" s="23"/>
      <c r="P22" s="21">
        <v>26.424084000000001</v>
      </c>
      <c r="Q22" s="21">
        <v>0.25099999000000001</v>
      </c>
      <c r="R22" s="21"/>
      <c r="S22" s="21">
        <v>12.525575</v>
      </c>
      <c r="T22" s="21">
        <v>2.1000000000000001E-2</v>
      </c>
      <c r="U22" s="21"/>
      <c r="V22" s="21">
        <v>1.7280395</v>
      </c>
      <c r="W22" s="21">
        <v>1.4999999999999999E-2</v>
      </c>
      <c r="X22" s="21"/>
      <c r="Y22" s="21">
        <v>0.65246325999999999</v>
      </c>
      <c r="Z22" s="21">
        <v>6.4999998000000003E-2</v>
      </c>
      <c r="AA22" s="21"/>
      <c r="AB22" s="21">
        <v>1.6624764000000001</v>
      </c>
      <c r="AC22" s="21">
        <v>0.37400000999999999</v>
      </c>
      <c r="AD22" s="21"/>
      <c r="AE22" s="21">
        <v>20.732856999999999</v>
      </c>
      <c r="AF22" s="21">
        <v>1.1579999999999999</v>
      </c>
      <c r="AG22" s="21"/>
      <c r="AH22" s="21">
        <v>24.621272999999999</v>
      </c>
      <c r="AI22" s="21">
        <v>1.9019999999999999</v>
      </c>
      <c r="AJ22" s="21"/>
      <c r="AK22" s="21">
        <v>30.674994999999999</v>
      </c>
      <c r="AL22" s="21">
        <v>5.9999998999999998E-2</v>
      </c>
      <c r="AM22" s="21"/>
      <c r="AN22" s="21">
        <v>1.6923815</v>
      </c>
      <c r="AO22" s="21">
        <v>418.58334000000002</v>
      </c>
      <c r="AP22" s="21"/>
      <c r="AQ22" s="21"/>
      <c r="AR22" s="21"/>
      <c r="AS22" s="33" t="s">
        <v>110</v>
      </c>
      <c r="AT22" s="21">
        <v>1.1149907999999999</v>
      </c>
      <c r="AU22" s="21">
        <v>63.541817000000002</v>
      </c>
      <c r="AV22" s="21">
        <v>56.988647</v>
      </c>
      <c r="AW22" s="21">
        <v>10.87388</v>
      </c>
      <c r="AX22" s="21"/>
      <c r="AY22" s="21"/>
      <c r="AZ22" s="25">
        <v>0</v>
      </c>
      <c r="BA22" s="25">
        <v>68</v>
      </c>
      <c r="BB22" s="25">
        <v>0</v>
      </c>
      <c r="BC22" s="25">
        <v>33</v>
      </c>
      <c r="BD22" s="21" t="s">
        <v>111</v>
      </c>
      <c r="BE22" s="25">
        <v>130</v>
      </c>
      <c r="BF22" s="25">
        <v>0</v>
      </c>
      <c r="BG22" s="21" t="s">
        <v>111</v>
      </c>
    </row>
    <row r="23" spans="1:59" x14ac:dyDescent="0.35">
      <c r="A23" s="23">
        <v>2119401</v>
      </c>
      <c r="B23" s="24">
        <v>44390.75</v>
      </c>
      <c r="C23" s="26">
        <v>10.746739</v>
      </c>
      <c r="D23" s="23"/>
      <c r="E23" s="23">
        <v>2106</v>
      </c>
      <c r="F23" s="27">
        <v>0.60683589999999998</v>
      </c>
      <c r="G23" s="23"/>
      <c r="H23" s="26">
        <v>15.738982999999999</v>
      </c>
      <c r="I23" s="25">
        <v>248.06671</v>
      </c>
      <c r="J23" s="23" t="str">
        <f>CHOOSE(1+ABS(ROUND(Table_Query_from_chem3[[#This Row],[WINDDIR_AVG °AZ]]/45,0)),"N","NE","E","SE","S","SW","W","NW","N")</f>
        <v>W</v>
      </c>
      <c r="K23" s="26">
        <v>7.2683486999999998</v>
      </c>
      <c r="L23" s="23">
        <v>4.5079998999999997</v>
      </c>
      <c r="M23" s="23"/>
      <c r="N23" s="26">
        <v>16.579999999999998</v>
      </c>
      <c r="O23" s="23"/>
      <c r="P23" s="21">
        <v>31.045603</v>
      </c>
      <c r="Q23" s="21">
        <v>0.21099999999999999</v>
      </c>
      <c r="R23" s="21"/>
      <c r="S23" s="21">
        <v>10.529468</v>
      </c>
      <c r="T23" s="21">
        <v>1.2E-2</v>
      </c>
      <c r="U23" s="21"/>
      <c r="V23" s="21">
        <v>0.98745114</v>
      </c>
      <c r="W23" s="21">
        <v>1.2999999999999999E-2</v>
      </c>
      <c r="X23" s="21"/>
      <c r="Y23" s="21">
        <v>0.56546819000000004</v>
      </c>
      <c r="Z23" s="21">
        <v>2.8999998999999999E-2</v>
      </c>
      <c r="AA23" s="21"/>
      <c r="AB23" s="21">
        <v>0.74172020000000005</v>
      </c>
      <c r="AC23" s="21">
        <v>0.23100001000000001</v>
      </c>
      <c r="AD23" s="21"/>
      <c r="AE23" s="21">
        <v>12.805588</v>
      </c>
      <c r="AF23" s="21">
        <v>1.857</v>
      </c>
      <c r="AG23" s="21"/>
      <c r="AH23" s="21">
        <v>39.483336999999999</v>
      </c>
      <c r="AI23" s="21">
        <v>1.2709999999999999</v>
      </c>
      <c r="AJ23" s="21"/>
      <c r="AK23" s="21">
        <v>20.498380999999998</v>
      </c>
      <c r="AL23" s="21">
        <v>4.6999998000000001E-2</v>
      </c>
      <c r="AM23" s="21"/>
      <c r="AN23" s="21">
        <v>1.3256988999999999</v>
      </c>
      <c r="AO23" s="21">
        <v>278.83334000000002</v>
      </c>
      <c r="AP23" s="21"/>
      <c r="AQ23" s="21"/>
      <c r="AR23" s="21"/>
      <c r="AS23" s="33" t="s">
        <v>110</v>
      </c>
      <c r="AT23" s="21">
        <v>0.92092425</v>
      </c>
      <c r="AU23" s="21">
        <v>56.459484000000003</v>
      </c>
      <c r="AV23" s="21">
        <v>61.307414999999999</v>
      </c>
      <c r="AW23" s="21">
        <v>-8.2330960999999991</v>
      </c>
      <c r="AX23" s="21"/>
      <c r="AY23" s="21"/>
      <c r="AZ23" s="25">
        <v>0</v>
      </c>
      <c r="BA23" s="25">
        <v>71</v>
      </c>
      <c r="BB23" s="25">
        <v>0</v>
      </c>
      <c r="BC23" s="25">
        <v>33</v>
      </c>
      <c r="BD23" s="21" t="s">
        <v>111</v>
      </c>
      <c r="BE23" s="25">
        <v>135</v>
      </c>
      <c r="BF23" s="25">
        <v>0</v>
      </c>
      <c r="BG23" s="21" t="s">
        <v>111</v>
      </c>
    </row>
    <row r="24" spans="1:59" x14ac:dyDescent="0.35">
      <c r="A24" s="23">
        <v>2119502</v>
      </c>
      <c r="B24" s="24">
        <v>44391.25</v>
      </c>
      <c r="C24" s="26">
        <v>9.3020219999999991</v>
      </c>
      <c r="D24" s="23"/>
      <c r="E24" s="23">
        <v>674</v>
      </c>
      <c r="F24" s="27">
        <v>0.54207927</v>
      </c>
      <c r="G24" s="23"/>
      <c r="H24" s="26">
        <v>14.762147000000001</v>
      </c>
      <c r="I24" s="25">
        <v>250.94611</v>
      </c>
      <c r="J24" s="23" t="str">
        <f>CHOOSE(1+ABS(ROUND(Table_Query_from_chem3[[#This Row],[WINDDIR_AVG °AZ]]/45,0)),"N","NE","E","SE","S","SW","W","NW","N")</f>
        <v>W</v>
      </c>
      <c r="K24" s="26">
        <v>11.473455</v>
      </c>
      <c r="L24" s="23">
        <v>4.6279998000000004</v>
      </c>
      <c r="M24" s="23"/>
      <c r="N24" s="26">
        <v>14.494999999999999</v>
      </c>
      <c r="O24" s="23"/>
      <c r="P24" s="21">
        <v>23.550505000000001</v>
      </c>
      <c r="Q24" s="21">
        <v>0.22600000000000001</v>
      </c>
      <c r="R24" s="21"/>
      <c r="S24" s="21">
        <v>11.278008</v>
      </c>
      <c r="T24" s="21">
        <v>1.4999999999999999E-2</v>
      </c>
      <c r="U24" s="21"/>
      <c r="V24" s="21">
        <v>1.2343139999999999</v>
      </c>
      <c r="W24" s="21">
        <v>5.2000000999999997E-2</v>
      </c>
      <c r="X24" s="21"/>
      <c r="Y24" s="21">
        <v>2.2618727999999999</v>
      </c>
      <c r="Z24" s="21">
        <v>5.6000002E-2</v>
      </c>
      <c r="AA24" s="21"/>
      <c r="AB24" s="21">
        <v>1.4322873</v>
      </c>
      <c r="AC24" s="21">
        <v>0.20499999999999999</v>
      </c>
      <c r="AD24" s="21"/>
      <c r="AE24" s="21">
        <v>11.364266000000001</v>
      </c>
      <c r="AF24" s="21">
        <v>1.548</v>
      </c>
      <c r="AG24" s="21"/>
      <c r="AH24" s="21">
        <v>32.913409999999999</v>
      </c>
      <c r="AI24" s="21">
        <v>1.52</v>
      </c>
      <c r="AJ24" s="21"/>
      <c r="AK24" s="21">
        <v>24.514191</v>
      </c>
      <c r="AL24" s="21">
        <v>7.9999998000000003E-2</v>
      </c>
      <c r="AM24" s="21"/>
      <c r="AN24" s="21">
        <v>2.2565086000000001</v>
      </c>
      <c r="AO24" s="21">
        <v>235.75</v>
      </c>
      <c r="AP24" s="21"/>
      <c r="AQ24" s="21"/>
      <c r="AR24" s="21"/>
      <c r="AS24" s="33" t="s">
        <v>110</v>
      </c>
      <c r="AT24" s="21">
        <v>0.85378723999999995</v>
      </c>
      <c r="AU24" s="21">
        <v>50.957535</v>
      </c>
      <c r="AV24" s="21">
        <v>59.684113000000004</v>
      </c>
      <c r="AW24" s="21">
        <v>-15.77449</v>
      </c>
      <c r="AX24" s="21"/>
      <c r="AY24" s="21"/>
      <c r="AZ24" s="25">
        <v>0</v>
      </c>
      <c r="BA24" s="25">
        <v>65</v>
      </c>
      <c r="BB24" s="25">
        <v>0</v>
      </c>
      <c r="BC24" s="25">
        <v>30</v>
      </c>
      <c r="BD24" s="21" t="s">
        <v>111</v>
      </c>
      <c r="BE24" s="25">
        <v>87</v>
      </c>
      <c r="BF24" s="25">
        <v>0</v>
      </c>
      <c r="BG24" s="21" t="s">
        <v>111</v>
      </c>
    </row>
    <row r="25" spans="1:59" x14ac:dyDescent="0.35">
      <c r="A25" s="23">
        <v>2119503</v>
      </c>
      <c r="B25" s="24">
        <v>44391.75</v>
      </c>
      <c r="C25" s="26">
        <v>10.088877999999999</v>
      </c>
      <c r="D25" s="23"/>
      <c r="E25" s="23">
        <v>477</v>
      </c>
      <c r="F25" s="27">
        <v>0.51367956000000004</v>
      </c>
      <c r="G25" s="23"/>
      <c r="H25" s="26"/>
      <c r="I25" s="25">
        <v>274.69733000000002</v>
      </c>
      <c r="J25" s="23" t="str">
        <f>CHOOSE(1+ABS(ROUND(Table_Query_from_chem3[[#This Row],[WINDDIR_AVG °AZ]]/45,0)),"N","NE","E","SE","S","SW","W","NW","N")</f>
        <v>W</v>
      </c>
      <c r="K25" s="26">
        <v>7.8984455999999996</v>
      </c>
      <c r="L25" s="23">
        <v>4.8470000999999998</v>
      </c>
      <c r="M25" s="23"/>
      <c r="N25" s="26">
        <v>11.653</v>
      </c>
      <c r="O25" s="23"/>
      <c r="P25" s="21">
        <v>14.223284</v>
      </c>
      <c r="Q25" s="21">
        <v>0.20999999</v>
      </c>
      <c r="R25" s="21"/>
      <c r="S25" s="21">
        <v>10.479564999999999</v>
      </c>
      <c r="T25" s="21">
        <v>1.4999999999999999E-2</v>
      </c>
      <c r="U25" s="21"/>
      <c r="V25" s="21">
        <v>1.2343139999999999</v>
      </c>
      <c r="W25" s="21">
        <v>2.6000000999999998E-2</v>
      </c>
      <c r="X25" s="21"/>
      <c r="Y25" s="21">
        <v>1.1309364</v>
      </c>
      <c r="Z25" s="21">
        <v>7.9999998000000003E-2</v>
      </c>
      <c r="AA25" s="21"/>
      <c r="AB25" s="21">
        <v>2.0461247</v>
      </c>
      <c r="AC25" s="21">
        <v>0.34400001000000002</v>
      </c>
      <c r="AD25" s="21"/>
      <c r="AE25" s="21">
        <v>19.069794000000002</v>
      </c>
      <c r="AF25" s="21">
        <v>1.5599999</v>
      </c>
      <c r="AG25" s="21"/>
      <c r="AH25" s="21">
        <v>33.168551999999998</v>
      </c>
      <c r="AI25" s="21">
        <v>1.3789998999999999</v>
      </c>
      <c r="AJ25" s="21"/>
      <c r="AK25" s="21">
        <v>22.240176999999999</v>
      </c>
      <c r="AL25" s="21">
        <v>5.7999997999999997E-2</v>
      </c>
      <c r="AM25" s="21"/>
      <c r="AN25" s="21">
        <v>1.6359687999999999</v>
      </c>
      <c r="AO25" s="21">
        <v>234.66667000000001</v>
      </c>
      <c r="AP25" s="21"/>
      <c r="AQ25" s="21"/>
      <c r="AR25" s="21"/>
      <c r="AS25" s="33" t="s">
        <v>110</v>
      </c>
      <c r="AT25" s="21">
        <v>0.84293812999999995</v>
      </c>
      <c r="AU25" s="21">
        <v>48.085152000000001</v>
      </c>
      <c r="AV25" s="21">
        <v>57.044701000000003</v>
      </c>
      <c r="AW25" s="21">
        <v>-17.044729</v>
      </c>
      <c r="AX25" s="21"/>
      <c r="AY25" s="21"/>
      <c r="AZ25" s="25">
        <v>0</v>
      </c>
      <c r="BA25" s="25">
        <v>160</v>
      </c>
      <c r="BB25" s="25">
        <v>83</v>
      </c>
      <c r="BC25" s="25">
        <v>33</v>
      </c>
      <c r="BD25" s="21" t="s">
        <v>111</v>
      </c>
      <c r="BE25" s="25" t="s">
        <v>111</v>
      </c>
      <c r="BF25" s="25">
        <v>0</v>
      </c>
      <c r="BG25" s="21" t="s">
        <v>111</v>
      </c>
    </row>
    <row r="26" spans="1:59" x14ac:dyDescent="0.35">
      <c r="A26" s="23">
        <v>2119604</v>
      </c>
      <c r="B26" s="24">
        <v>44392.25</v>
      </c>
      <c r="C26" s="26">
        <v>11.932013</v>
      </c>
      <c r="D26" s="23"/>
      <c r="E26" s="23">
        <v>412</v>
      </c>
      <c r="F26" s="27">
        <v>0.41030770999999999</v>
      </c>
      <c r="G26" s="23"/>
      <c r="H26" s="26">
        <v>13.43483</v>
      </c>
      <c r="I26" s="25">
        <v>299.06121999999999</v>
      </c>
      <c r="J26" s="23" t="str">
        <f>CHOOSE(1+ABS(ROUND(Table_Query_from_chem3[[#This Row],[WINDDIR_AVG °AZ]]/45,0)),"N","NE","E","SE","S","SW","W","NW","N")</f>
        <v>NW</v>
      </c>
      <c r="K26" s="26">
        <v>8.2914695999999992</v>
      </c>
      <c r="L26" s="23">
        <v>4.8660002000000002</v>
      </c>
      <c r="M26" s="23"/>
      <c r="N26" s="26">
        <v>28.99</v>
      </c>
      <c r="O26" s="23"/>
      <c r="P26" s="21">
        <v>13.614440999999999</v>
      </c>
      <c r="Q26" s="21">
        <v>0.54500002000000003</v>
      </c>
      <c r="R26" s="21"/>
      <c r="S26" s="21">
        <v>27.196966</v>
      </c>
      <c r="T26" s="21">
        <v>3.7999999E-2</v>
      </c>
      <c r="U26" s="21"/>
      <c r="V26" s="21">
        <v>3.1269285999999998</v>
      </c>
      <c r="W26" s="21">
        <v>2.6000000999999998E-2</v>
      </c>
      <c r="X26" s="21"/>
      <c r="Y26" s="21">
        <v>1.1309364</v>
      </c>
      <c r="Z26" s="21">
        <v>0.121</v>
      </c>
      <c r="AA26" s="21"/>
      <c r="AB26" s="21">
        <v>3.0947638</v>
      </c>
      <c r="AC26" s="21">
        <v>2.1080000000000001</v>
      </c>
      <c r="AD26" s="21"/>
      <c r="AE26" s="21">
        <v>116.85791999999999</v>
      </c>
      <c r="AF26" s="21">
        <v>4.2410002000000002</v>
      </c>
      <c r="AG26" s="21"/>
      <c r="AH26" s="21">
        <v>90.171691999999993</v>
      </c>
      <c r="AI26" s="21">
        <v>4.1319999999999997</v>
      </c>
      <c r="AJ26" s="21"/>
      <c r="AK26" s="21">
        <v>66.639893000000001</v>
      </c>
      <c r="AL26" s="21">
        <v>0.11</v>
      </c>
      <c r="AM26" s="21"/>
      <c r="AN26" s="21">
        <v>3.1026992999999998</v>
      </c>
      <c r="AO26" s="21">
        <v>610.33330999999998</v>
      </c>
      <c r="AP26" s="21"/>
      <c r="AQ26" s="21"/>
      <c r="AR26" s="21"/>
      <c r="AS26" s="33" t="s">
        <v>110</v>
      </c>
      <c r="AT26" s="21">
        <v>1.0313483000000001</v>
      </c>
      <c r="AU26" s="21">
        <v>164.92732000000001</v>
      </c>
      <c r="AV26" s="21">
        <v>159.91427999999999</v>
      </c>
      <c r="AW26" s="21">
        <v>3.0864558</v>
      </c>
      <c r="AX26" s="21"/>
      <c r="AY26" s="21"/>
      <c r="AZ26" s="25">
        <v>41</v>
      </c>
      <c r="BA26" s="25">
        <v>200</v>
      </c>
      <c r="BB26" s="25">
        <v>120</v>
      </c>
      <c r="BC26" s="25">
        <v>34</v>
      </c>
      <c r="BD26" s="21" t="s">
        <v>111</v>
      </c>
      <c r="BE26" s="25">
        <v>107</v>
      </c>
      <c r="BF26" s="25">
        <v>0</v>
      </c>
      <c r="BG26" s="21" t="s">
        <v>111</v>
      </c>
    </row>
    <row r="27" spans="1:59" x14ac:dyDescent="0.35">
      <c r="A27" s="23">
        <v>2119701</v>
      </c>
      <c r="B27" s="24">
        <v>44393.75</v>
      </c>
      <c r="C27" s="26">
        <v>8.9821519999999992</v>
      </c>
      <c r="D27" s="23"/>
      <c r="E27" s="23">
        <v>616</v>
      </c>
      <c r="F27" s="27">
        <v>0.47396990999999999</v>
      </c>
      <c r="G27" s="23"/>
      <c r="H27" s="26">
        <v>12.677472</v>
      </c>
      <c r="I27" s="25">
        <v>299.72464000000002</v>
      </c>
      <c r="J27" s="23" t="str">
        <f>CHOOSE(1+ABS(ROUND(Table_Query_from_chem3[[#This Row],[WINDDIR_AVG °AZ]]/45,0)),"N","NE","E","SE","S","SW","W","NW","N")</f>
        <v>NW</v>
      </c>
      <c r="K27" s="26">
        <v>11.279984000000001</v>
      </c>
      <c r="L27" s="23">
        <v>5.5190001000000004</v>
      </c>
      <c r="M27" s="23"/>
      <c r="N27" s="26">
        <v>7.8439999</v>
      </c>
      <c r="O27" s="23"/>
      <c r="P27" s="21">
        <v>3.0269132000000001</v>
      </c>
      <c r="Q27" s="21">
        <v>0.28400001000000002</v>
      </c>
      <c r="R27" s="21"/>
      <c r="S27" s="21">
        <v>14.172364</v>
      </c>
      <c r="T27" s="21">
        <v>2.3E-2</v>
      </c>
      <c r="U27" s="21"/>
      <c r="V27" s="21">
        <v>1.8926147</v>
      </c>
      <c r="W27" s="21">
        <v>8.0000004000000003E-3</v>
      </c>
      <c r="X27" s="21"/>
      <c r="Y27" s="21">
        <v>0.34798041000000002</v>
      </c>
      <c r="Z27" s="21">
        <v>5.7000000000000002E-2</v>
      </c>
      <c r="AA27" s="21"/>
      <c r="AB27" s="21">
        <v>1.4578639</v>
      </c>
      <c r="AC27" s="21">
        <v>0.41800000999999998</v>
      </c>
      <c r="AD27" s="21"/>
      <c r="AE27" s="21">
        <v>23.172015999999999</v>
      </c>
      <c r="AF27" s="21">
        <v>0.81900001</v>
      </c>
      <c r="AG27" s="21"/>
      <c r="AH27" s="21">
        <v>17.413489999999999</v>
      </c>
      <c r="AI27" s="21">
        <v>1.069</v>
      </c>
      <c r="AJ27" s="21"/>
      <c r="AK27" s="21">
        <v>17.240572</v>
      </c>
      <c r="AL27" s="21">
        <v>4.3000001000000003E-2</v>
      </c>
      <c r="AM27" s="21"/>
      <c r="AN27" s="21">
        <v>1.2128733</v>
      </c>
      <c r="AO27" s="21">
        <v>356.5</v>
      </c>
      <c r="AP27" s="21"/>
      <c r="AQ27" s="21"/>
      <c r="AR27" s="21"/>
      <c r="AS27" s="33" t="s">
        <v>110</v>
      </c>
      <c r="AT27" s="21">
        <v>1.2281146999999999</v>
      </c>
      <c r="AU27" s="21">
        <v>44.04871</v>
      </c>
      <c r="AV27" s="21">
        <v>35.866936000000003</v>
      </c>
      <c r="AW27" s="21">
        <v>20.476026999999998</v>
      </c>
      <c r="AX27" s="21"/>
      <c r="AY27" s="21"/>
      <c r="AZ27" s="25"/>
      <c r="BA27" s="25">
        <v>69</v>
      </c>
      <c r="BB27" s="25"/>
      <c r="BC27" s="25"/>
      <c r="BD27" s="21" t="s">
        <v>111</v>
      </c>
      <c r="BE27" s="25">
        <v>77</v>
      </c>
      <c r="BF27" s="25"/>
      <c r="BG27" s="21" t="s">
        <v>111</v>
      </c>
    </row>
    <row r="28" spans="1:59" x14ac:dyDescent="0.35">
      <c r="A28" s="23">
        <v>2119905</v>
      </c>
      <c r="B28" s="24">
        <v>44395.75</v>
      </c>
      <c r="C28" s="26">
        <v>4.8739767000000001</v>
      </c>
      <c r="D28" s="23"/>
      <c r="E28" s="23">
        <v>447</v>
      </c>
      <c r="F28" s="21">
        <v>0.34920716000000002</v>
      </c>
      <c r="G28" s="21"/>
      <c r="H28" s="26">
        <v>10.527158999999999</v>
      </c>
      <c r="I28" s="25">
        <v>142.17570000000001</v>
      </c>
      <c r="J28" s="23" t="str">
        <f>CHOOSE(1+ABS(ROUND(Table_Query_from_chem3[[#This Row],[WINDDIR_AVG °AZ]]/45,0)),"N","NE","E","SE","S","SW","W","NW","N")</f>
        <v>SE</v>
      </c>
      <c r="K28" s="21">
        <v>5.0565724000000003</v>
      </c>
      <c r="L28" s="23">
        <v>5.2620000999999998</v>
      </c>
      <c r="M28" s="23"/>
      <c r="N28" s="26">
        <v>7.8070002000000001</v>
      </c>
      <c r="O28" s="23"/>
      <c r="P28" s="21">
        <v>5.4701586000000004</v>
      </c>
      <c r="Q28" s="21">
        <v>0.221</v>
      </c>
      <c r="R28" s="21"/>
      <c r="S28" s="21">
        <v>11.028494999999999</v>
      </c>
      <c r="T28" s="21">
        <v>1.4999999999999999E-2</v>
      </c>
      <c r="U28" s="21"/>
      <c r="V28" s="21">
        <v>1.2343139999999999</v>
      </c>
      <c r="W28" s="21">
        <v>-3.0000000000000001E-3</v>
      </c>
      <c r="X28" s="21"/>
      <c r="Y28" s="21">
        <v>-0.13049266000000001</v>
      </c>
      <c r="Z28" s="21">
        <v>7.9999998000000003E-2</v>
      </c>
      <c r="AA28" s="21"/>
      <c r="AB28" s="21">
        <v>2.0461247</v>
      </c>
      <c r="AC28" s="21">
        <v>0.32600001000000001</v>
      </c>
      <c r="AD28" s="21"/>
      <c r="AE28" s="21">
        <v>18.071954999999999</v>
      </c>
      <c r="AF28" s="21">
        <v>0.46399998999999997</v>
      </c>
      <c r="AG28" s="21"/>
      <c r="AH28" s="21">
        <v>9.8655185999999997</v>
      </c>
      <c r="AI28" s="21">
        <v>0.99000001000000004</v>
      </c>
      <c r="AJ28" s="21"/>
      <c r="AK28" s="21">
        <v>15.966480000000001</v>
      </c>
      <c r="AL28" s="21">
        <v>3.9000000999999999E-2</v>
      </c>
      <c r="AM28" s="21"/>
      <c r="AN28" s="21">
        <v>1.1000479000000001</v>
      </c>
      <c r="AO28" s="21">
        <v>465.33334000000002</v>
      </c>
      <c r="AP28" s="21"/>
      <c r="AQ28" s="21"/>
      <c r="AR28" s="21"/>
      <c r="AS28" s="33" t="s">
        <v>110</v>
      </c>
      <c r="AT28" s="21">
        <v>1.3991705999999999</v>
      </c>
      <c r="AU28" s="21">
        <v>37.682529000000002</v>
      </c>
      <c r="AV28" s="21">
        <v>26.932047000000001</v>
      </c>
      <c r="AW28" s="21">
        <v>33.275719000000002</v>
      </c>
      <c r="AX28" s="21"/>
      <c r="AY28" s="21"/>
      <c r="AZ28" s="25">
        <v>49</v>
      </c>
      <c r="BA28" s="25">
        <v>320</v>
      </c>
      <c r="BB28" s="25">
        <v>210</v>
      </c>
      <c r="BC28" s="25">
        <v>43</v>
      </c>
      <c r="BD28" s="21" t="s">
        <v>111</v>
      </c>
      <c r="BE28" s="25">
        <v>96</v>
      </c>
      <c r="BF28" s="25">
        <v>0</v>
      </c>
      <c r="BG28" s="21" t="s">
        <v>111</v>
      </c>
    </row>
    <row r="29" spans="1:59" x14ac:dyDescent="0.35">
      <c r="A29" s="23">
        <v>2120006</v>
      </c>
      <c r="B29" s="24">
        <v>44396.25</v>
      </c>
      <c r="C29" s="26">
        <v>5.1290522000000003</v>
      </c>
      <c r="D29" s="23"/>
      <c r="E29" s="23">
        <v>562</v>
      </c>
      <c r="F29" s="27">
        <v>0.55007320999999998</v>
      </c>
      <c r="G29" s="23"/>
      <c r="H29" s="26">
        <v>11.041035000000001</v>
      </c>
      <c r="I29" s="25">
        <v>122.14363</v>
      </c>
      <c r="J29" s="23" t="str">
        <f>CHOOSE(1+ABS(ROUND(Table_Query_from_chem3[[#This Row],[WINDDIR_AVG °AZ]]/45,0)),"N","NE","E","SE","S","SW","W","NW","N")</f>
        <v>SE</v>
      </c>
      <c r="K29" s="26">
        <v>3.6566803000000001</v>
      </c>
      <c r="L29" s="23">
        <v>5.6050000000000004</v>
      </c>
      <c r="M29" s="23"/>
      <c r="N29" s="26">
        <v>6.8969997999999997</v>
      </c>
      <c r="O29" s="23"/>
      <c r="P29" s="21">
        <v>2.4831330999999999</v>
      </c>
      <c r="Q29" s="21">
        <v>0.156</v>
      </c>
      <c r="R29" s="21"/>
      <c r="S29" s="21">
        <v>7.7848195999999996</v>
      </c>
      <c r="T29" s="21">
        <v>7.0000002000000002E-3</v>
      </c>
      <c r="U29" s="21"/>
      <c r="V29" s="21">
        <v>0.57601314999999997</v>
      </c>
      <c r="W29" s="21">
        <v>4.9999998999999996E-3</v>
      </c>
      <c r="X29" s="21"/>
      <c r="Y29" s="21">
        <v>0.21748775000000001</v>
      </c>
      <c r="Z29" s="21">
        <v>8.1000000000000003E-2</v>
      </c>
      <c r="AA29" s="21"/>
      <c r="AB29" s="21">
        <v>2.0717013</v>
      </c>
      <c r="AC29" s="21">
        <v>0.45800000000000002</v>
      </c>
      <c r="AD29" s="21"/>
      <c r="AE29" s="21">
        <v>25.389434999999999</v>
      </c>
      <c r="AF29" s="21">
        <v>0.36399999</v>
      </c>
      <c r="AG29" s="21"/>
      <c r="AH29" s="21">
        <v>7.7393292999999996</v>
      </c>
      <c r="AI29" s="21">
        <v>0.75900000000000001</v>
      </c>
      <c r="AJ29" s="21"/>
      <c r="AK29" s="21">
        <v>12.240968000000001</v>
      </c>
      <c r="AL29" s="21">
        <v>4.5999999999999999E-2</v>
      </c>
      <c r="AM29" s="21"/>
      <c r="AN29" s="21">
        <v>1.2974924999999999</v>
      </c>
      <c r="AO29" s="21">
        <v>423.5</v>
      </c>
      <c r="AP29" s="21"/>
      <c r="AQ29" s="21"/>
      <c r="AR29" s="21"/>
      <c r="AS29" s="33" t="s">
        <v>110</v>
      </c>
      <c r="AT29" s="21">
        <v>1.8096489</v>
      </c>
      <c r="AU29" s="21">
        <v>38.505329000000003</v>
      </c>
      <c r="AV29" s="21">
        <v>21.27779</v>
      </c>
      <c r="AW29" s="21">
        <v>57.633457</v>
      </c>
      <c r="AX29" s="21"/>
      <c r="AY29" s="21"/>
      <c r="AZ29" s="25">
        <v>38</v>
      </c>
      <c r="BA29" s="25">
        <v>320</v>
      </c>
      <c r="BB29" s="25">
        <v>140</v>
      </c>
      <c r="BC29" s="25">
        <v>0</v>
      </c>
      <c r="BD29" s="21" t="s">
        <v>111</v>
      </c>
      <c r="BE29" s="25">
        <v>104</v>
      </c>
      <c r="BF29" s="25">
        <v>0</v>
      </c>
      <c r="BG29" s="21" t="s">
        <v>111</v>
      </c>
    </row>
    <row r="30" spans="1:59" x14ac:dyDescent="0.35">
      <c r="A30" s="23">
        <v>2120205</v>
      </c>
      <c r="B30" s="24">
        <v>44398.75</v>
      </c>
      <c r="C30" s="26">
        <v>8.7987499000000007</v>
      </c>
      <c r="D30" s="23"/>
      <c r="E30" s="23">
        <v>3135</v>
      </c>
      <c r="F30" s="27">
        <v>0.82832819000000002</v>
      </c>
      <c r="G30" s="23"/>
      <c r="H30" s="26">
        <v>8.9076690999999997</v>
      </c>
      <c r="I30" s="25">
        <v>142.28079</v>
      </c>
      <c r="J30" s="23" t="str">
        <f>CHOOSE(1+ABS(ROUND(Table_Query_from_chem3[[#This Row],[WINDDIR_AVG °AZ]]/45,0)),"N","NE","E","SE","S","SW","W","NW","N")</f>
        <v>SE</v>
      </c>
      <c r="K30" s="26">
        <v>6.5204325000000001</v>
      </c>
      <c r="L30" s="23">
        <v>4.8860001999999998</v>
      </c>
      <c r="M30" s="23"/>
      <c r="N30" s="26">
        <v>10.544</v>
      </c>
      <c r="O30" s="23"/>
      <c r="P30" s="21">
        <v>13.001690999999999</v>
      </c>
      <c r="Q30" s="21">
        <v>0.18700000999999999</v>
      </c>
      <c r="R30" s="21"/>
      <c r="S30" s="21">
        <v>9.3318033000000007</v>
      </c>
      <c r="T30" s="21">
        <v>2.1999999999999999E-2</v>
      </c>
      <c r="U30" s="21"/>
      <c r="V30" s="21">
        <v>1.8103271000000001</v>
      </c>
      <c r="W30" s="21">
        <v>0.02</v>
      </c>
      <c r="X30" s="21"/>
      <c r="Y30" s="21">
        <v>0.86995100999999997</v>
      </c>
      <c r="Z30" s="21">
        <v>5.2000000999999997E-2</v>
      </c>
      <c r="AA30" s="21"/>
      <c r="AB30" s="21">
        <v>1.3299810999999999</v>
      </c>
      <c r="AC30" s="21">
        <v>0.46300000000000002</v>
      </c>
      <c r="AD30" s="21"/>
      <c r="AE30" s="21">
        <v>25.666611</v>
      </c>
      <c r="AF30" s="21">
        <v>0.77600002000000001</v>
      </c>
      <c r="AG30" s="21"/>
      <c r="AH30" s="21">
        <v>16.499229</v>
      </c>
      <c r="AI30" s="21">
        <v>0.75800002</v>
      </c>
      <c r="AJ30" s="21"/>
      <c r="AK30" s="21">
        <v>12.22484</v>
      </c>
      <c r="AL30" s="21">
        <v>3.5999997999999998E-2</v>
      </c>
      <c r="AM30" s="21"/>
      <c r="AN30" s="21">
        <v>1.0154289000000001</v>
      </c>
      <c r="AO30" s="21">
        <v>395.66665999999998</v>
      </c>
      <c r="AP30" s="21"/>
      <c r="AQ30" s="21"/>
      <c r="AR30" s="21"/>
      <c r="AS30" s="33" t="s">
        <v>110</v>
      </c>
      <c r="AT30" s="21">
        <v>1.7458260000000001</v>
      </c>
      <c r="AU30" s="21">
        <v>51.919991000000003</v>
      </c>
      <c r="AV30" s="21">
        <v>29.739498000000001</v>
      </c>
      <c r="AW30" s="21">
        <v>54.324348000000001</v>
      </c>
      <c r="AX30" s="21"/>
      <c r="AY30" s="21"/>
      <c r="AZ30" s="25">
        <v>50</v>
      </c>
      <c r="BA30" s="25">
        <v>330</v>
      </c>
      <c r="BB30" s="25">
        <v>230</v>
      </c>
      <c r="BC30" s="25">
        <v>40</v>
      </c>
      <c r="BD30" s="21" t="s">
        <v>111</v>
      </c>
      <c r="BE30" s="25">
        <v>182</v>
      </c>
      <c r="BF30" s="25">
        <v>0</v>
      </c>
      <c r="BG30" s="21" t="s">
        <v>111</v>
      </c>
    </row>
    <row r="31" spans="1:59" x14ac:dyDescent="0.35">
      <c r="A31" s="23">
        <v>2120604</v>
      </c>
      <c r="B31" s="24">
        <v>44402.25</v>
      </c>
      <c r="C31" s="26">
        <v>0.94930773999999996</v>
      </c>
      <c r="D31" s="23"/>
      <c r="E31" s="23">
        <v>130</v>
      </c>
      <c r="F31" s="27">
        <v>0.55787151999999995</v>
      </c>
      <c r="G31" s="23"/>
      <c r="H31" s="26">
        <v>12.031378999999999</v>
      </c>
      <c r="I31" s="25">
        <v>265.44949000000003</v>
      </c>
      <c r="J31" s="23" t="str">
        <f>CHOOSE(1+ABS(ROUND(Table_Query_from_chem3[[#This Row],[WINDDIR_AVG °AZ]]/45,0)),"N","NE","E","SE","S","SW","W","NW","N")</f>
        <v>W</v>
      </c>
      <c r="K31" s="26">
        <v>13.797658</v>
      </c>
      <c r="L31" s="23">
        <v>6.04</v>
      </c>
      <c r="M31" s="23"/>
      <c r="N31" s="26">
        <v>13.496</v>
      </c>
      <c r="O31" s="23"/>
      <c r="P31" s="21">
        <v>0.91201091000000001</v>
      </c>
      <c r="Q31" s="21">
        <v>0.69099997999999996</v>
      </c>
      <c r="R31" s="21"/>
      <c r="S31" s="21">
        <v>34.482757999999997</v>
      </c>
      <c r="T31" s="21">
        <v>9.0000003999999995E-2</v>
      </c>
      <c r="U31" s="21"/>
      <c r="V31" s="21">
        <v>7.4058837999999998</v>
      </c>
      <c r="W31" s="21">
        <v>1.6000001E-2</v>
      </c>
      <c r="X31" s="21"/>
      <c r="Y31" s="21">
        <v>0.69596082000000004</v>
      </c>
      <c r="Z31" s="21">
        <v>0.219</v>
      </c>
      <c r="AA31" s="21"/>
      <c r="AB31" s="21">
        <v>5.6012664000000001</v>
      </c>
      <c r="AC31" s="21">
        <v>0.83700001000000002</v>
      </c>
      <c r="AD31" s="21"/>
      <c r="AE31" s="21">
        <v>46.399467000000001</v>
      </c>
      <c r="AF31" s="21">
        <v>1.0229999999999999</v>
      </c>
      <c r="AG31" s="21"/>
      <c r="AH31" s="21">
        <v>21.750917000000001</v>
      </c>
      <c r="AI31" s="21">
        <v>1.4039999999999999</v>
      </c>
      <c r="AJ31" s="21"/>
      <c r="AK31" s="21">
        <v>22.643371999999999</v>
      </c>
      <c r="AL31" s="21">
        <v>8.1000000000000003E-2</v>
      </c>
      <c r="AM31" s="21"/>
      <c r="AN31" s="21">
        <v>2.2847149</v>
      </c>
      <c r="AO31" s="21">
        <v>2836.3332999999998</v>
      </c>
      <c r="AP31" s="21"/>
      <c r="AQ31" s="21"/>
      <c r="AR31" s="21"/>
      <c r="AS31" s="33" t="s">
        <v>110</v>
      </c>
      <c r="AT31" s="21">
        <v>2.0456951000000001</v>
      </c>
      <c r="AU31" s="21">
        <v>95.491005000000001</v>
      </c>
      <c r="AV31" s="21">
        <v>46.679004999999997</v>
      </c>
      <c r="AW31" s="21">
        <v>68.667084000000003</v>
      </c>
      <c r="AX31" s="21"/>
      <c r="AY31" s="21"/>
      <c r="AZ31" s="25" t="s">
        <v>111</v>
      </c>
      <c r="BA31" s="25" t="s">
        <v>111</v>
      </c>
      <c r="BB31" s="25" t="s">
        <v>111</v>
      </c>
      <c r="BC31" s="25" t="s">
        <v>111</v>
      </c>
      <c r="BD31" s="21" t="s">
        <v>111</v>
      </c>
      <c r="BE31" s="25" t="s">
        <v>111</v>
      </c>
      <c r="BF31" s="25" t="s">
        <v>111</v>
      </c>
      <c r="BG31" s="21" t="s">
        <v>111</v>
      </c>
    </row>
    <row r="32" spans="1:59" x14ac:dyDescent="0.35">
      <c r="A32" s="23">
        <v>2120605</v>
      </c>
      <c r="B32" s="24">
        <v>44402.75</v>
      </c>
      <c r="C32" s="26">
        <v>4.7966303999999997</v>
      </c>
      <c r="D32" s="23"/>
      <c r="E32" s="23">
        <v>1137</v>
      </c>
      <c r="F32" s="27">
        <v>0.55240571000000005</v>
      </c>
      <c r="G32" s="23"/>
      <c r="H32" s="26">
        <v>14.243459</v>
      </c>
      <c r="I32" s="25">
        <v>286.43133999999998</v>
      </c>
      <c r="J32" s="23" t="str">
        <f>CHOOSE(1+ABS(ROUND(Table_Query_from_chem3[[#This Row],[WINDDIR_AVG °AZ]]/45,0)),"N","NE","E","SE","S","SW","W","NW","N")</f>
        <v>W</v>
      </c>
      <c r="K32" s="26">
        <v>9.9314803999999999</v>
      </c>
      <c r="L32" s="23">
        <v>4.9460001</v>
      </c>
      <c r="M32" s="23"/>
      <c r="N32" s="26">
        <v>10.829000000000001</v>
      </c>
      <c r="O32" s="23"/>
      <c r="P32" s="21">
        <v>11.324001000000001</v>
      </c>
      <c r="Q32" s="21">
        <v>0.25099999000000001</v>
      </c>
      <c r="R32" s="21"/>
      <c r="S32" s="21">
        <v>12.525575</v>
      </c>
      <c r="T32" s="21">
        <v>2.8000001E-2</v>
      </c>
      <c r="U32" s="21"/>
      <c r="V32" s="21">
        <v>2.3040525999999999</v>
      </c>
      <c r="W32" s="21">
        <v>4.9999998999999996E-3</v>
      </c>
      <c r="X32" s="21"/>
      <c r="Y32" s="21">
        <v>0.21748775000000001</v>
      </c>
      <c r="Z32" s="21">
        <v>3.6999999999999998E-2</v>
      </c>
      <c r="AA32" s="21"/>
      <c r="AB32" s="21">
        <v>0.94633268999999998</v>
      </c>
      <c r="AC32" s="21">
        <v>0.43599999</v>
      </c>
      <c r="AD32" s="21"/>
      <c r="AE32" s="21">
        <v>24.169854999999998</v>
      </c>
      <c r="AF32" s="21">
        <v>1.2909999999999999</v>
      </c>
      <c r="AG32" s="21"/>
      <c r="AH32" s="21">
        <v>27.449103999999998</v>
      </c>
      <c r="AI32" s="21">
        <v>0.77399998999999997</v>
      </c>
      <c r="AJ32" s="21"/>
      <c r="AK32" s="21">
        <v>12.482884</v>
      </c>
      <c r="AL32" s="21">
        <v>2.5000000000000001E-2</v>
      </c>
      <c r="AM32" s="21"/>
      <c r="AN32" s="21">
        <v>0.70515894999999995</v>
      </c>
      <c r="AO32" s="21">
        <v>630.16669000000002</v>
      </c>
      <c r="AP32" s="21"/>
      <c r="AQ32" s="21"/>
      <c r="AR32" s="21"/>
      <c r="AS32" s="33" t="s">
        <v>110</v>
      </c>
      <c r="AT32" s="21">
        <v>1.265064</v>
      </c>
      <c r="AU32" s="21">
        <v>51.408588000000002</v>
      </c>
      <c r="AV32" s="21">
        <v>40.637146000000001</v>
      </c>
      <c r="AW32" s="21">
        <v>23.404544999999999</v>
      </c>
      <c r="AX32" s="21"/>
      <c r="AY32" s="21"/>
      <c r="AZ32" s="25">
        <v>44</v>
      </c>
      <c r="BA32" s="25">
        <v>250</v>
      </c>
      <c r="BB32" s="25">
        <v>100</v>
      </c>
      <c r="BC32" s="25">
        <v>36</v>
      </c>
      <c r="BD32" s="21" t="s">
        <v>111</v>
      </c>
      <c r="BE32" s="25">
        <v>87</v>
      </c>
      <c r="BF32" s="25">
        <v>0</v>
      </c>
      <c r="BG32" s="21" t="s">
        <v>111</v>
      </c>
    </row>
    <row r="33" spans="1:59" x14ac:dyDescent="0.35">
      <c r="A33" s="23">
        <v>2120902</v>
      </c>
      <c r="B33" s="24">
        <v>44405.25</v>
      </c>
      <c r="C33" s="26">
        <v>8.7843657000000004</v>
      </c>
      <c r="D33" s="23"/>
      <c r="E33" s="23">
        <v>1778</v>
      </c>
      <c r="F33" s="27">
        <v>0.46573587999999999</v>
      </c>
      <c r="G33" s="23"/>
      <c r="H33" s="26">
        <v>8.370965</v>
      </c>
      <c r="I33" s="25">
        <v>90.978210000000004</v>
      </c>
      <c r="J33" s="23" t="str">
        <f>CHOOSE(1+ABS(ROUND(Table_Query_from_chem3[[#This Row],[WINDDIR_AVG °AZ]]/45,0)),"N","NE","E","SE","S","SW","W","NW","N")</f>
        <v>E</v>
      </c>
      <c r="K33" s="26">
        <v>4.6140504</v>
      </c>
      <c r="L33" s="23">
        <v>4.7430000000000003</v>
      </c>
      <c r="M33" s="23"/>
      <c r="N33" s="26">
        <v>13.964</v>
      </c>
      <c r="O33" s="23"/>
      <c r="P33" s="21">
        <v>18.071739000000001</v>
      </c>
      <c r="Q33" s="21">
        <v>0.38999999000000002</v>
      </c>
      <c r="R33" s="21"/>
      <c r="S33" s="21">
        <v>19.462049</v>
      </c>
      <c r="T33" s="21">
        <v>3.6999999999999998E-2</v>
      </c>
      <c r="U33" s="21"/>
      <c r="V33" s="21">
        <v>3.0446409999999999</v>
      </c>
      <c r="W33" s="21">
        <v>-2.0000001000000001E-3</v>
      </c>
      <c r="X33" s="21"/>
      <c r="Y33" s="21">
        <v>-8.6995102000000005E-2</v>
      </c>
      <c r="Z33" s="21">
        <v>8.6000003000000005E-2</v>
      </c>
      <c r="AA33" s="21"/>
      <c r="AB33" s="21">
        <v>2.1995840000000002</v>
      </c>
      <c r="AC33" s="21">
        <v>0.45300001000000001</v>
      </c>
      <c r="AD33" s="21"/>
      <c r="AE33" s="21">
        <v>25.112257</v>
      </c>
      <c r="AF33" s="21">
        <v>0.81699997000000002</v>
      </c>
      <c r="AG33" s="21"/>
      <c r="AH33" s="21">
        <v>17.370965999999999</v>
      </c>
      <c r="AI33" s="21">
        <v>1.2390000000000001</v>
      </c>
      <c r="AJ33" s="21"/>
      <c r="AK33" s="21">
        <v>19.982292000000001</v>
      </c>
      <c r="AL33" s="21">
        <v>3.7999999E-2</v>
      </c>
      <c r="AM33" s="21"/>
      <c r="AN33" s="21">
        <v>1.0718415999999999</v>
      </c>
      <c r="AO33" s="21">
        <v>686.5</v>
      </c>
      <c r="AP33" s="21"/>
      <c r="AQ33" s="21"/>
      <c r="AR33" s="21"/>
      <c r="AS33" s="33" t="s">
        <v>110</v>
      </c>
      <c r="AT33" s="21">
        <v>1.7612876</v>
      </c>
      <c r="AU33" s="21">
        <v>67.67765</v>
      </c>
      <c r="AV33" s="21">
        <v>38.425097999999998</v>
      </c>
      <c r="AW33" s="21">
        <v>55.140045000000001</v>
      </c>
      <c r="AX33" s="21"/>
      <c r="AY33" s="21"/>
      <c r="AZ33" s="25">
        <v>52</v>
      </c>
      <c r="BA33" s="25">
        <v>380</v>
      </c>
      <c r="BB33" s="25">
        <v>240</v>
      </c>
      <c r="BC33" s="25">
        <v>55</v>
      </c>
      <c r="BD33" s="21" t="s">
        <v>111</v>
      </c>
      <c r="BE33" s="25">
        <v>166</v>
      </c>
      <c r="BF33" s="25">
        <v>0</v>
      </c>
      <c r="BG33" s="21" t="s">
        <v>111</v>
      </c>
    </row>
    <row r="34" spans="1:59" x14ac:dyDescent="0.35">
      <c r="A34" s="23">
        <v>2121104</v>
      </c>
      <c r="B34" s="24">
        <v>44407.25</v>
      </c>
      <c r="C34" s="26">
        <v>7.9248786000000004</v>
      </c>
      <c r="D34" s="23"/>
      <c r="E34" s="23">
        <v>832</v>
      </c>
      <c r="F34" s="27">
        <v>0.57722253000000001</v>
      </c>
      <c r="G34" s="23"/>
      <c r="H34" s="26">
        <v>9.8678206999999993</v>
      </c>
      <c r="I34" s="25">
        <v>279.267</v>
      </c>
      <c r="J34" s="23" t="str">
        <f>CHOOSE(1+ABS(ROUND(Table_Query_from_chem3[[#This Row],[WINDDIR_AVG °AZ]]/45,0)),"N","NE","E","SE","S","SW","W","NW","N")</f>
        <v>W</v>
      </c>
      <c r="K34" s="26">
        <v>9.3474865000000005</v>
      </c>
      <c r="L34" s="23">
        <v>4.8449998000000001</v>
      </c>
      <c r="M34" s="23"/>
      <c r="N34" s="26">
        <v>15.577999999999999</v>
      </c>
      <c r="O34" s="23"/>
      <c r="P34" s="21">
        <v>14.288945999999999</v>
      </c>
      <c r="Q34" s="21">
        <v>0.30399999</v>
      </c>
      <c r="R34" s="21"/>
      <c r="S34" s="21">
        <v>15.170418</v>
      </c>
      <c r="T34" s="21">
        <v>2.4E-2</v>
      </c>
      <c r="U34" s="21"/>
      <c r="V34" s="21">
        <v>1.9749023000000001</v>
      </c>
      <c r="W34" s="21">
        <v>1E-3</v>
      </c>
      <c r="X34" s="21"/>
      <c r="Y34" s="21">
        <v>4.3497551000000002E-2</v>
      </c>
      <c r="Z34" s="21">
        <v>9.7000003000000001E-2</v>
      </c>
      <c r="AA34" s="21"/>
      <c r="AB34" s="21">
        <v>2.4809263000000001</v>
      </c>
      <c r="AC34" s="21">
        <v>0.89200002</v>
      </c>
      <c r="AD34" s="21"/>
      <c r="AE34" s="21">
        <v>49.448417999999997</v>
      </c>
      <c r="AF34" s="21">
        <v>1.544</v>
      </c>
      <c r="AG34" s="21"/>
      <c r="AH34" s="21">
        <v>32.828361999999998</v>
      </c>
      <c r="AI34" s="21">
        <v>1.4339999999999999</v>
      </c>
      <c r="AJ34" s="21"/>
      <c r="AK34" s="21">
        <v>23.127205</v>
      </c>
      <c r="AL34" s="21">
        <v>4.8000000000000001E-2</v>
      </c>
      <c r="AM34" s="21"/>
      <c r="AN34" s="21">
        <v>1.3539052</v>
      </c>
      <c r="AO34" s="21">
        <v>648.75</v>
      </c>
      <c r="AP34" s="21"/>
      <c r="AQ34" s="21"/>
      <c r="AR34" s="21"/>
      <c r="AS34" s="33" t="s">
        <v>110</v>
      </c>
      <c r="AT34" s="21">
        <v>1.4536475</v>
      </c>
      <c r="AU34" s="21">
        <v>83.307770000000005</v>
      </c>
      <c r="AV34" s="21">
        <v>57.309471000000002</v>
      </c>
      <c r="AW34" s="21">
        <v>36.977398000000001</v>
      </c>
      <c r="AX34" s="21"/>
      <c r="AY34" s="21"/>
      <c r="AZ34" s="25">
        <v>0</v>
      </c>
      <c r="BA34" s="25">
        <v>380</v>
      </c>
      <c r="BB34" s="25">
        <v>200</v>
      </c>
      <c r="BC34" s="25">
        <v>44</v>
      </c>
      <c r="BD34" s="21" t="s">
        <v>111</v>
      </c>
      <c r="BE34" s="25">
        <v>180</v>
      </c>
      <c r="BF34" s="25">
        <v>0</v>
      </c>
      <c r="BG34" s="21" t="s">
        <v>111</v>
      </c>
    </row>
    <row r="35" spans="1:59" x14ac:dyDescent="0.35">
      <c r="A35" s="23">
        <v>2121101</v>
      </c>
      <c r="B35" s="24">
        <v>44407.75</v>
      </c>
      <c r="C35" s="26">
        <v>4.7555126999999997</v>
      </c>
      <c r="D35" s="23"/>
      <c r="E35" s="23">
        <v>1103</v>
      </c>
      <c r="F35" s="27">
        <v>0.57901108000000001</v>
      </c>
      <c r="G35" s="23"/>
      <c r="H35" s="26">
        <v>6.4024691999999996</v>
      </c>
      <c r="I35" s="25">
        <v>255.23948999999999</v>
      </c>
      <c r="J35" s="23" t="str">
        <f>CHOOSE(1+ABS(ROUND(Table_Query_from_chem3[[#This Row],[WINDDIR_AVG °AZ]]/45,0)),"N","NE","E","SE","S","SW","W","NW","N")</f>
        <v>W</v>
      </c>
      <c r="K35" s="26">
        <v>9.0634966000000006</v>
      </c>
      <c r="L35" s="23">
        <v>5.4770002</v>
      </c>
      <c r="M35" s="23"/>
      <c r="N35" s="26">
        <v>3.8</v>
      </c>
      <c r="O35" s="23"/>
      <c r="P35" s="21">
        <v>3.3342624000000001</v>
      </c>
      <c r="Q35" s="21">
        <v>0.15800001</v>
      </c>
      <c r="R35" s="21"/>
      <c r="S35" s="21">
        <v>7.8846249999999998</v>
      </c>
      <c r="T35" s="21">
        <v>4.0000002000000002E-3</v>
      </c>
      <c r="U35" s="21"/>
      <c r="V35" s="21">
        <v>0.32915038000000002</v>
      </c>
      <c r="W35" s="21">
        <v>2.0000001000000001E-3</v>
      </c>
      <c r="X35" s="21"/>
      <c r="Y35" s="21">
        <v>8.6995102000000005E-2</v>
      </c>
      <c r="Z35" s="21">
        <v>1.4E-2</v>
      </c>
      <c r="AA35" s="21"/>
      <c r="AB35" s="21">
        <v>0.35807182999999998</v>
      </c>
      <c r="AC35" s="21">
        <v>9.6000001000000001E-2</v>
      </c>
      <c r="AD35" s="21"/>
      <c r="AE35" s="21">
        <v>5.3218025999999998</v>
      </c>
      <c r="AF35" s="21">
        <v>0.39399999000000002</v>
      </c>
      <c r="AG35" s="21"/>
      <c r="AH35" s="21">
        <v>8.3771857999999995</v>
      </c>
      <c r="AI35" s="21">
        <v>0.26400000000000001</v>
      </c>
      <c r="AJ35" s="21"/>
      <c r="AK35" s="21">
        <v>4.2577280999999996</v>
      </c>
      <c r="AL35" s="21">
        <v>0.02</v>
      </c>
      <c r="AM35" s="21"/>
      <c r="AN35" s="21">
        <v>0.56412715000000002</v>
      </c>
      <c r="AO35" s="21">
        <v>124.75</v>
      </c>
      <c r="AP35" s="21"/>
      <c r="AQ35" s="21"/>
      <c r="AR35" s="21"/>
      <c r="AS35" s="33" t="s">
        <v>110</v>
      </c>
      <c r="AT35" s="21">
        <v>1.3100748</v>
      </c>
      <c r="AU35" s="21">
        <v>17.291730999999999</v>
      </c>
      <c r="AV35" s="21">
        <v>13.199040999999999</v>
      </c>
      <c r="AW35" s="21">
        <v>26.84543</v>
      </c>
      <c r="AX35" s="21"/>
      <c r="AY35" s="21"/>
      <c r="AZ35" s="25">
        <v>0</v>
      </c>
      <c r="BA35" s="25">
        <v>220</v>
      </c>
      <c r="BB35" s="25">
        <v>100</v>
      </c>
      <c r="BC35" s="25">
        <v>0</v>
      </c>
      <c r="BD35" s="21" t="s">
        <v>111</v>
      </c>
      <c r="BE35" s="25">
        <v>70</v>
      </c>
      <c r="BF35" s="25">
        <v>0</v>
      </c>
      <c r="BG35" s="21" t="s">
        <v>111</v>
      </c>
    </row>
    <row r="36" spans="1:59" x14ac:dyDescent="0.35">
      <c r="A36" s="23">
        <v>2121202</v>
      </c>
      <c r="B36" s="24">
        <v>44408.25</v>
      </c>
      <c r="C36" s="26">
        <v>7.2103047</v>
      </c>
      <c r="D36" s="23"/>
      <c r="E36" s="23">
        <v>896</v>
      </c>
      <c r="F36" s="27">
        <v>0.2533243</v>
      </c>
      <c r="G36" s="23"/>
      <c r="H36" s="26">
        <v>2.9033570000000002</v>
      </c>
      <c r="I36" s="25">
        <v>116.64525999999999</v>
      </c>
      <c r="J36" s="23" t="str">
        <f>CHOOSE(1+ABS(ROUND(Table_Query_from_chem3[[#This Row],[WINDDIR_AVG °AZ]]/45,0)),"N","NE","E","SE","S","SW","W","NW","N")</f>
        <v>SE</v>
      </c>
      <c r="K36" s="26">
        <v>13.411571</v>
      </c>
      <c r="L36" s="23">
        <v>6.0310001</v>
      </c>
      <c r="M36" s="23"/>
      <c r="N36" s="26">
        <v>12.919</v>
      </c>
      <c r="O36" s="23"/>
      <c r="P36" s="21">
        <v>0.93110758000000005</v>
      </c>
      <c r="Q36" s="21">
        <v>0.65899998000000004</v>
      </c>
      <c r="R36" s="21"/>
      <c r="S36" s="21">
        <v>32.885871999999999</v>
      </c>
      <c r="T36" s="21">
        <v>7.0000000000000007E-2</v>
      </c>
      <c r="U36" s="21"/>
      <c r="V36" s="21">
        <v>5.7601317999999999</v>
      </c>
      <c r="W36" s="21">
        <v>0.20999999</v>
      </c>
      <c r="X36" s="21"/>
      <c r="Y36" s="21">
        <v>9.1344861999999996</v>
      </c>
      <c r="Z36" s="21">
        <v>5.5E-2</v>
      </c>
      <c r="AA36" s="21"/>
      <c r="AB36" s="21">
        <v>1.4067107000000001</v>
      </c>
      <c r="AC36" s="21">
        <v>0.75300001999999999</v>
      </c>
      <c r="AD36" s="21"/>
      <c r="AE36" s="21">
        <v>41.742888999999998</v>
      </c>
      <c r="AF36" s="21">
        <v>2.1400001</v>
      </c>
      <c r="AG36" s="21"/>
      <c r="AH36" s="21">
        <v>45.500450000000001</v>
      </c>
      <c r="AI36" s="21">
        <v>0.69499999000000001</v>
      </c>
      <c r="AJ36" s="21"/>
      <c r="AK36" s="21">
        <v>11.208792000000001</v>
      </c>
      <c r="AL36" s="21">
        <v>0.248</v>
      </c>
      <c r="AM36" s="21"/>
      <c r="AN36" s="21">
        <v>6.9951768000000003</v>
      </c>
      <c r="AO36" s="21">
        <v>303.83334000000002</v>
      </c>
      <c r="AP36" s="21"/>
      <c r="AQ36" s="21"/>
      <c r="AR36" s="21"/>
      <c r="AS36" s="33" t="s">
        <v>110</v>
      </c>
      <c r="AT36" s="21">
        <v>1.4418894</v>
      </c>
      <c r="AU36" s="21">
        <v>91.854729000000006</v>
      </c>
      <c r="AV36" s="21">
        <v>63.704422000000001</v>
      </c>
      <c r="AW36" s="21">
        <v>36.192413000000002</v>
      </c>
      <c r="AX36" s="21"/>
      <c r="AY36" s="21"/>
      <c r="AZ36" s="25">
        <v>0</v>
      </c>
      <c r="BA36" s="25">
        <v>400</v>
      </c>
      <c r="BB36" s="25">
        <v>100</v>
      </c>
      <c r="BC36" s="25">
        <v>0</v>
      </c>
      <c r="BD36" s="21" t="s">
        <v>111</v>
      </c>
      <c r="BE36" s="25">
        <v>83</v>
      </c>
      <c r="BF36" s="25">
        <v>0</v>
      </c>
      <c r="BG36" s="21" t="s">
        <v>111</v>
      </c>
    </row>
    <row r="37" spans="1:59" x14ac:dyDescent="0.35">
      <c r="A37" s="23">
        <v>2121406</v>
      </c>
      <c r="B37" s="24">
        <v>44410.25</v>
      </c>
      <c r="C37" s="26">
        <v>6.3135085000000002</v>
      </c>
      <c r="D37" s="23"/>
      <c r="E37" s="23">
        <v>338</v>
      </c>
      <c r="F37" s="27">
        <v>0.65782618999999998</v>
      </c>
      <c r="G37" s="23"/>
      <c r="H37" s="26">
        <v>7.8618255000000001</v>
      </c>
      <c r="I37" s="25">
        <v>191.69460000000001</v>
      </c>
      <c r="J37" s="23" t="str">
        <f>CHOOSE(1+ABS(ROUND(Table_Query_from_chem3[[#This Row],[WINDDIR_AVG °AZ]]/45,0)),"N","NE","E","SE","S","SW","W","NW","N")</f>
        <v>S</v>
      </c>
      <c r="K37" s="26">
        <v>6.7783255999999996</v>
      </c>
      <c r="L37" s="23">
        <v>6.3509998000000003</v>
      </c>
      <c r="M37" s="23"/>
      <c r="N37" s="26"/>
      <c r="O37" s="23"/>
      <c r="P37" s="21">
        <v>0.44565642</v>
      </c>
      <c r="Q37" s="21">
        <v>1.0880000999999999</v>
      </c>
      <c r="R37" s="21"/>
      <c r="S37" s="21">
        <v>54.294125000000001</v>
      </c>
      <c r="T37" s="21">
        <v>7.1999996999999996E-2</v>
      </c>
      <c r="U37" s="21"/>
      <c r="V37" s="21">
        <v>5.9247069000000003</v>
      </c>
      <c r="W37" s="21">
        <v>3.9000000999999999E-2</v>
      </c>
      <c r="X37" s="21"/>
      <c r="Y37" s="21">
        <v>1.6964045000000001</v>
      </c>
      <c r="Z37" s="21">
        <v>0.14300001000000001</v>
      </c>
      <c r="AA37" s="21"/>
      <c r="AB37" s="21">
        <v>3.6574480999999999</v>
      </c>
      <c r="AC37" s="21">
        <v>0.31</v>
      </c>
      <c r="AD37" s="21"/>
      <c r="AE37" s="21">
        <v>17.184988000000001</v>
      </c>
      <c r="AF37" s="21">
        <v>0.76899998999999997</v>
      </c>
      <c r="AG37" s="21"/>
      <c r="AH37" s="21">
        <v>16.350394999999999</v>
      </c>
      <c r="AI37" s="21">
        <v>0.99099999999999999</v>
      </c>
      <c r="AJ37" s="21"/>
      <c r="AK37" s="21">
        <v>15.982608000000001</v>
      </c>
      <c r="AL37" s="21">
        <v>6.8000004000000003E-2</v>
      </c>
      <c r="AM37" s="21"/>
      <c r="AN37" s="21">
        <v>1.9180322999999999</v>
      </c>
      <c r="AO37" s="21">
        <v>410.66665999999998</v>
      </c>
      <c r="AP37" s="21"/>
      <c r="AQ37" s="21"/>
      <c r="AR37" s="21"/>
      <c r="AS37" s="33" t="s">
        <v>110</v>
      </c>
      <c r="AT37" s="21">
        <v>2.4291303000000002</v>
      </c>
      <c r="AU37" s="21">
        <v>83.200232999999997</v>
      </c>
      <c r="AV37" s="21">
        <v>34.251038000000001</v>
      </c>
      <c r="AW37" s="21">
        <v>83.352348000000006</v>
      </c>
      <c r="AX37" s="21"/>
      <c r="AY37" s="21"/>
      <c r="AZ37" s="25" t="s">
        <v>111</v>
      </c>
      <c r="BA37" s="25" t="s">
        <v>111</v>
      </c>
      <c r="BB37" s="25" t="s">
        <v>111</v>
      </c>
      <c r="BC37" s="25" t="s">
        <v>111</v>
      </c>
      <c r="BD37" s="21" t="s">
        <v>111</v>
      </c>
      <c r="BE37" s="25" t="s">
        <v>111</v>
      </c>
      <c r="BF37" s="25" t="s">
        <v>111</v>
      </c>
      <c r="BG37" s="21" t="s">
        <v>111</v>
      </c>
    </row>
    <row r="38" spans="1:59" x14ac:dyDescent="0.35">
      <c r="A38" s="23">
        <v>2121401</v>
      </c>
      <c r="B38" s="24">
        <v>44410.75</v>
      </c>
      <c r="C38" s="26">
        <v>5.1767200999999998</v>
      </c>
      <c r="D38" s="23"/>
      <c r="E38" s="23">
        <v>443</v>
      </c>
      <c r="F38" s="27">
        <v>0.66020489000000004</v>
      </c>
      <c r="G38" s="23"/>
      <c r="H38" s="26">
        <v>8.3926877999999991</v>
      </c>
      <c r="I38" s="25">
        <v>138.54172</v>
      </c>
      <c r="J38" s="23" t="str">
        <f>CHOOSE(1+ABS(ROUND(Table_Query_from_chem3[[#This Row],[WINDDIR_AVG °AZ]]/45,0)),"N","NE","E","SE","S","SW","W","NW","N")</f>
        <v>SE</v>
      </c>
      <c r="K38" s="26">
        <v>9.4739704000000007</v>
      </c>
      <c r="L38" s="23">
        <v>5.2240000000000002</v>
      </c>
      <c r="M38" s="23"/>
      <c r="N38" s="26">
        <v>7.1149997999999997</v>
      </c>
      <c r="O38" s="23"/>
      <c r="P38" s="21">
        <v>5.9703530999999996</v>
      </c>
      <c r="Q38" s="21">
        <v>0.113</v>
      </c>
      <c r="R38" s="21"/>
      <c r="S38" s="21">
        <v>5.6390038000000002</v>
      </c>
      <c r="T38" s="21">
        <v>0</v>
      </c>
      <c r="U38" s="21"/>
      <c r="V38" s="21">
        <v>0</v>
      </c>
      <c r="W38" s="21">
        <v>1.7000001000000001E-2</v>
      </c>
      <c r="X38" s="21"/>
      <c r="Y38" s="21">
        <v>0.73945837999999997</v>
      </c>
      <c r="Z38" s="21">
        <v>3.5999997999999998E-2</v>
      </c>
      <c r="AA38" s="21"/>
      <c r="AB38" s="21">
        <v>0.92075616000000005</v>
      </c>
      <c r="AC38" s="21">
        <v>0.21099999999999999</v>
      </c>
      <c r="AD38" s="21"/>
      <c r="AE38" s="21">
        <v>11.696878999999999</v>
      </c>
      <c r="AF38" s="21">
        <v>0.625</v>
      </c>
      <c r="AG38" s="21"/>
      <c r="AH38" s="21">
        <v>13.288683000000001</v>
      </c>
      <c r="AI38" s="21">
        <v>0.63499998999999996</v>
      </c>
      <c r="AJ38" s="21"/>
      <c r="AK38" s="21">
        <v>10.241126</v>
      </c>
      <c r="AL38" s="21">
        <v>3.4000002000000001E-2</v>
      </c>
      <c r="AM38" s="21"/>
      <c r="AN38" s="21">
        <v>0.95901614000000002</v>
      </c>
      <c r="AO38" s="21">
        <v>382.16665999999998</v>
      </c>
      <c r="AP38" s="21"/>
      <c r="AQ38" s="21"/>
      <c r="AR38" s="21"/>
      <c r="AS38" s="33" t="s">
        <v>110</v>
      </c>
      <c r="AT38" s="21">
        <v>1.017809</v>
      </c>
      <c r="AU38" s="21">
        <v>24.924948000000001</v>
      </c>
      <c r="AV38" s="21">
        <v>24.488824999999999</v>
      </c>
      <c r="AW38" s="21">
        <v>1.7651876</v>
      </c>
      <c r="AX38" s="21"/>
      <c r="AY38" s="21"/>
      <c r="AZ38" s="25">
        <v>0</v>
      </c>
      <c r="BA38" s="25">
        <v>340</v>
      </c>
      <c r="BB38" s="25">
        <v>150</v>
      </c>
      <c r="BC38" s="25">
        <v>0</v>
      </c>
      <c r="BD38" s="21" t="s">
        <v>111</v>
      </c>
      <c r="BE38" s="25">
        <v>86</v>
      </c>
      <c r="BF38" s="25">
        <v>0</v>
      </c>
      <c r="BG38" s="21" t="s">
        <v>111</v>
      </c>
    </row>
    <row r="39" spans="1:59" x14ac:dyDescent="0.35">
      <c r="A39" s="23">
        <v>2122903</v>
      </c>
      <c r="B39" s="24">
        <v>44425.75</v>
      </c>
      <c r="C39" s="26">
        <v>6.1360115999999998</v>
      </c>
      <c r="D39" s="23"/>
      <c r="E39" s="23">
        <v>1421</v>
      </c>
      <c r="F39" s="27">
        <v>0.67164659999999998</v>
      </c>
      <c r="G39" s="23"/>
      <c r="H39" s="26">
        <v>14.094469999999999</v>
      </c>
      <c r="I39" s="25">
        <v>266.59186</v>
      </c>
      <c r="J39" s="23" t="str">
        <f>CHOOSE(1+ABS(ROUND(Table_Query_from_chem3[[#This Row],[WINDDIR_AVG °AZ]]/45,0)),"N","NE","E","SE","S","SW","W","NW","N")</f>
        <v>W</v>
      </c>
      <c r="K39" s="26">
        <v>7.9517607999999997</v>
      </c>
      <c r="L39" s="23">
        <v>5.7140002000000001</v>
      </c>
      <c r="M39" s="23"/>
      <c r="N39" s="26">
        <v>8.6899996000000002</v>
      </c>
      <c r="O39" s="23"/>
      <c r="P39" s="21">
        <v>1.9319672999999999</v>
      </c>
      <c r="Q39" s="21">
        <v>0.47400001000000003</v>
      </c>
      <c r="R39" s="21"/>
      <c r="S39" s="21">
        <v>23.653874999999999</v>
      </c>
      <c r="T39" s="21">
        <v>5.4000000999999999E-2</v>
      </c>
      <c r="U39" s="21"/>
      <c r="V39" s="21">
        <v>4.4435301000000003</v>
      </c>
      <c r="W39" s="21">
        <v>3.7999999E-2</v>
      </c>
      <c r="X39" s="21"/>
      <c r="Y39" s="21">
        <v>1.6529069000000001</v>
      </c>
      <c r="Z39" s="21">
        <v>5.9999998999999998E-2</v>
      </c>
      <c r="AA39" s="21"/>
      <c r="AB39" s="21">
        <v>1.5345936</v>
      </c>
      <c r="AC39" s="21">
        <v>0.45699999000000002</v>
      </c>
      <c r="AD39" s="21"/>
      <c r="AE39" s="21">
        <v>25.333998000000001</v>
      </c>
      <c r="AF39" s="21">
        <v>0.66799998000000005</v>
      </c>
      <c r="AG39" s="21"/>
      <c r="AH39" s="21">
        <v>14.202945</v>
      </c>
      <c r="AI39" s="21">
        <v>1.405</v>
      </c>
      <c r="AJ39" s="21"/>
      <c r="AK39" s="21">
        <v>22.659500000000001</v>
      </c>
      <c r="AL39" s="21">
        <v>5.7999997999999997E-2</v>
      </c>
      <c r="AM39" s="21"/>
      <c r="AN39" s="21">
        <v>1.6359687999999999</v>
      </c>
      <c r="AO39" s="21">
        <v>266</v>
      </c>
      <c r="AP39" s="21"/>
      <c r="AQ39" s="21"/>
      <c r="AR39" s="21"/>
      <c r="AS39" s="33" t="s">
        <v>110</v>
      </c>
      <c r="AT39" s="21">
        <v>1.5205157</v>
      </c>
      <c r="AU39" s="21">
        <v>58.537441000000001</v>
      </c>
      <c r="AV39" s="21">
        <v>38.498412999999999</v>
      </c>
      <c r="AW39" s="21">
        <v>41.302318999999997</v>
      </c>
      <c r="AX39" s="21"/>
      <c r="AY39" s="21"/>
      <c r="AZ39" s="25">
        <v>38</v>
      </c>
      <c r="BA39" s="25">
        <v>310</v>
      </c>
      <c r="BB39" s="25">
        <v>110</v>
      </c>
      <c r="BC39" s="25">
        <v>0</v>
      </c>
      <c r="BD39" s="21" t="s">
        <v>111</v>
      </c>
      <c r="BE39" s="25">
        <v>93</v>
      </c>
      <c r="BF39" s="25">
        <v>35</v>
      </c>
      <c r="BG39" s="21" t="s">
        <v>111</v>
      </c>
    </row>
    <row r="40" spans="1:59" x14ac:dyDescent="0.35">
      <c r="A40" s="23">
        <v>2123004</v>
      </c>
      <c r="B40" s="24">
        <v>44426.25</v>
      </c>
      <c r="C40" s="26">
        <v>11.444701999999999</v>
      </c>
      <c r="D40" s="23"/>
      <c r="E40" s="23">
        <v>759</v>
      </c>
      <c r="F40" s="27">
        <v>0.81978488000000005</v>
      </c>
      <c r="G40" s="23"/>
      <c r="H40" s="26">
        <v>15.416309999999999</v>
      </c>
      <c r="I40" s="25">
        <v>295.29678000000001</v>
      </c>
      <c r="J40" s="23" t="str">
        <f>CHOOSE(1+ABS(ROUND(Table_Query_from_chem3[[#This Row],[WINDDIR_AVG °AZ]]/45,0)),"N","NE","E","SE","S","SW","W","NW","N")</f>
        <v>NW</v>
      </c>
      <c r="K40" s="26">
        <v>6.0861362999999997</v>
      </c>
      <c r="L40" s="23">
        <v>5.7770000000000001</v>
      </c>
      <c r="M40" s="23"/>
      <c r="N40" s="26">
        <v>4.2690001000000004</v>
      </c>
      <c r="O40" s="23"/>
      <c r="P40" s="21">
        <v>1.6710908</v>
      </c>
      <c r="Q40" s="21">
        <v>0.221</v>
      </c>
      <c r="R40" s="21"/>
      <c r="S40" s="21">
        <v>11.028494999999999</v>
      </c>
      <c r="T40" s="21">
        <v>9.9999997999999993E-3</v>
      </c>
      <c r="U40" s="21"/>
      <c r="V40" s="21">
        <v>0.82287597999999995</v>
      </c>
      <c r="W40" s="21">
        <v>3.0000000000000001E-3</v>
      </c>
      <c r="X40" s="21"/>
      <c r="Y40" s="21">
        <v>0.13049266000000001</v>
      </c>
      <c r="Z40" s="21">
        <v>2.8000001E-2</v>
      </c>
      <c r="AA40" s="21"/>
      <c r="AB40" s="21">
        <v>0.71614367000000001</v>
      </c>
      <c r="AC40" s="21">
        <v>0.109</v>
      </c>
      <c r="AD40" s="21"/>
      <c r="AE40" s="21">
        <v>6.0424638000000002</v>
      </c>
      <c r="AF40" s="21">
        <v>0.40700001000000002</v>
      </c>
      <c r="AG40" s="21"/>
      <c r="AH40" s="21">
        <v>8.6535902</v>
      </c>
      <c r="AI40" s="21">
        <v>0.57200002999999999</v>
      </c>
      <c r="AJ40" s="21"/>
      <c r="AK40" s="21">
        <v>9.2250776000000005</v>
      </c>
      <c r="AL40" s="21">
        <v>2.9999998999999999E-2</v>
      </c>
      <c r="AM40" s="21"/>
      <c r="AN40" s="21">
        <v>0.84619074999999999</v>
      </c>
      <c r="AO40" s="21">
        <v>77.833336000000003</v>
      </c>
      <c r="AP40" s="21"/>
      <c r="AQ40" s="21"/>
      <c r="AR40" s="21"/>
      <c r="AS40" s="33" t="s">
        <v>110</v>
      </c>
      <c r="AT40" s="21">
        <v>1.0894579</v>
      </c>
      <c r="AU40" s="21">
        <v>20.399944000000001</v>
      </c>
      <c r="AV40" s="21">
        <v>18.724858999999999</v>
      </c>
      <c r="AW40" s="21">
        <v>8.5627785000000003</v>
      </c>
      <c r="AX40" s="21"/>
      <c r="AY40" s="21"/>
      <c r="AZ40" s="25">
        <v>0</v>
      </c>
      <c r="BA40" s="25">
        <v>240</v>
      </c>
      <c r="BB40" s="25">
        <v>55</v>
      </c>
      <c r="BC40" s="25">
        <v>34</v>
      </c>
      <c r="BD40" s="21" t="s">
        <v>111</v>
      </c>
      <c r="BE40" s="25" t="s">
        <v>111</v>
      </c>
      <c r="BF40" s="25">
        <v>0</v>
      </c>
      <c r="BG40" s="21" t="s">
        <v>111</v>
      </c>
    </row>
    <row r="41" spans="1:59" x14ac:dyDescent="0.35">
      <c r="A41" s="23">
        <v>2123001</v>
      </c>
      <c r="B41" s="24">
        <v>44426.75</v>
      </c>
      <c r="C41" s="26">
        <v>11.033789000000001</v>
      </c>
      <c r="D41" s="23"/>
      <c r="E41" s="23">
        <v>658</v>
      </c>
      <c r="F41" s="27">
        <v>0.54276943</v>
      </c>
      <c r="G41" s="23"/>
      <c r="H41" s="26">
        <v>15.799503</v>
      </c>
      <c r="I41" s="25">
        <v>295.43966999999998</v>
      </c>
      <c r="J41" s="23" t="str">
        <f>CHOOSE(1+ABS(ROUND(Table_Query_from_chem3[[#This Row],[WINDDIR_AVG °AZ]]/45,0)),"N","NE","E","SE","S","SW","W","NW","N")</f>
        <v>NW</v>
      </c>
      <c r="K41" s="26">
        <v>4.7545656999999997</v>
      </c>
      <c r="L41" s="23">
        <v>5.1360001999999998</v>
      </c>
      <c r="M41" s="23"/>
      <c r="N41" s="26">
        <v>9.6630000999999996</v>
      </c>
      <c r="O41" s="23"/>
      <c r="P41" s="21">
        <v>7.311388</v>
      </c>
      <c r="Q41" s="21">
        <v>0.24299999999999999</v>
      </c>
      <c r="R41" s="21"/>
      <c r="S41" s="21">
        <v>12.126353</v>
      </c>
      <c r="T41" s="21">
        <v>1.6000001E-2</v>
      </c>
      <c r="U41" s="21"/>
      <c r="V41" s="21">
        <v>1.3166015</v>
      </c>
      <c r="W41" s="21">
        <v>4.9999998999999996E-3</v>
      </c>
      <c r="X41" s="21"/>
      <c r="Y41" s="21">
        <v>0.21748775000000001</v>
      </c>
      <c r="Z41" s="21">
        <v>3.7999999E-2</v>
      </c>
      <c r="AA41" s="21"/>
      <c r="AB41" s="21">
        <v>0.97190927999999999</v>
      </c>
      <c r="AC41" s="21">
        <v>0.36599999999999999</v>
      </c>
      <c r="AD41" s="21"/>
      <c r="AE41" s="21">
        <v>20.289373000000001</v>
      </c>
      <c r="AF41" s="21">
        <v>1.266</v>
      </c>
      <c r="AG41" s="21"/>
      <c r="AH41" s="21">
        <v>26.917556999999999</v>
      </c>
      <c r="AI41" s="21">
        <v>1.41</v>
      </c>
      <c r="AJ41" s="21"/>
      <c r="AK41" s="21">
        <v>22.740138999999999</v>
      </c>
      <c r="AL41" s="21">
        <v>4.6999998000000001E-2</v>
      </c>
      <c r="AM41" s="21"/>
      <c r="AN41" s="21">
        <v>1.3256988999999999</v>
      </c>
      <c r="AO41" s="21">
        <v>177.5</v>
      </c>
      <c r="AP41" s="21"/>
      <c r="AQ41" s="21"/>
      <c r="AR41" s="21"/>
      <c r="AS41" s="33" t="s">
        <v>110</v>
      </c>
      <c r="AT41" s="21">
        <v>0.82737315</v>
      </c>
      <c r="AU41" s="21">
        <v>42.182293000000001</v>
      </c>
      <c r="AV41" s="21">
        <v>50.983395000000002</v>
      </c>
      <c r="AW41" s="21">
        <v>-18.893439999999998</v>
      </c>
      <c r="AX41" s="21"/>
      <c r="AY41" s="21"/>
      <c r="AZ41" s="25">
        <v>0</v>
      </c>
      <c r="BA41" s="25">
        <v>220</v>
      </c>
      <c r="BB41" s="25">
        <v>98</v>
      </c>
      <c r="BC41" s="25">
        <v>0</v>
      </c>
      <c r="BD41" s="21" t="s">
        <v>111</v>
      </c>
      <c r="BE41" s="25" t="s">
        <v>111</v>
      </c>
      <c r="BF41" s="25">
        <v>4</v>
      </c>
      <c r="BG41" s="21" t="s">
        <v>111</v>
      </c>
    </row>
    <row r="42" spans="1:59" x14ac:dyDescent="0.35">
      <c r="A42" s="23">
        <v>2123103</v>
      </c>
      <c r="B42" s="24">
        <v>44427.75</v>
      </c>
      <c r="C42" s="26">
        <v>0.79868483999999995</v>
      </c>
      <c r="D42" s="23"/>
      <c r="E42" s="23">
        <v>189</v>
      </c>
      <c r="F42" s="27">
        <v>0.54810064999999997</v>
      </c>
      <c r="G42" s="23"/>
      <c r="H42" s="26">
        <v>14.456861</v>
      </c>
      <c r="I42" s="25">
        <v>144.34406000000001</v>
      </c>
      <c r="J42" s="23" t="str">
        <f>CHOOSE(1+ABS(ROUND(Table_Query_from_chem3[[#This Row],[WINDDIR_AVG °AZ]]/45,0)),"N","NE","E","SE","S","SW","W","NW","N")</f>
        <v>SE</v>
      </c>
      <c r="K42" s="26">
        <v>3.8353467000000001</v>
      </c>
      <c r="L42" s="23">
        <v>5.7770000000000001</v>
      </c>
      <c r="M42" s="23"/>
      <c r="N42" s="26">
        <v>4.4720000999999998</v>
      </c>
      <c r="O42" s="23"/>
      <c r="P42" s="21">
        <v>1.6710908</v>
      </c>
      <c r="Q42" s="21">
        <v>0.121</v>
      </c>
      <c r="R42" s="21"/>
      <c r="S42" s="21">
        <v>6.0382256999999999</v>
      </c>
      <c r="T42" s="21">
        <v>2.0000001000000001E-3</v>
      </c>
      <c r="U42" s="21"/>
      <c r="V42" s="21">
        <v>0.16457519000000001</v>
      </c>
      <c r="W42" s="21">
        <v>1.2E-2</v>
      </c>
      <c r="X42" s="21"/>
      <c r="Y42" s="21">
        <v>0.52197062999999999</v>
      </c>
      <c r="Z42" s="21">
        <v>0.15099999</v>
      </c>
      <c r="AA42" s="21"/>
      <c r="AB42" s="21">
        <v>3.8620605000000001</v>
      </c>
      <c r="AC42" s="21">
        <v>0.18799999000000001</v>
      </c>
      <c r="AD42" s="21"/>
      <c r="AE42" s="21">
        <v>10.421863999999999</v>
      </c>
      <c r="AF42" s="21">
        <v>0.41100001000000003</v>
      </c>
      <c r="AG42" s="21"/>
      <c r="AH42" s="21">
        <v>8.7386379000000005</v>
      </c>
      <c r="AI42" s="21">
        <v>0.42699999</v>
      </c>
      <c r="AJ42" s="21"/>
      <c r="AK42" s="21">
        <v>6.8865523</v>
      </c>
      <c r="AL42" s="21">
        <v>3.7999999E-2</v>
      </c>
      <c r="AM42" s="21"/>
      <c r="AN42" s="21">
        <v>1.0718415999999999</v>
      </c>
      <c r="AO42" s="21">
        <v>174.83332999999999</v>
      </c>
      <c r="AP42" s="21"/>
      <c r="AQ42" s="21"/>
      <c r="AR42" s="21"/>
      <c r="AS42" s="33" t="s">
        <v>110</v>
      </c>
      <c r="AT42" s="21">
        <v>1.3576165</v>
      </c>
      <c r="AU42" s="21">
        <v>22.668168999999999</v>
      </c>
      <c r="AV42" s="21">
        <v>16.697033000000001</v>
      </c>
      <c r="AW42" s="21">
        <v>30.337129999999998</v>
      </c>
      <c r="AX42" s="21"/>
      <c r="AY42" s="21"/>
      <c r="AZ42" s="25">
        <v>39</v>
      </c>
      <c r="BA42" s="25">
        <v>260</v>
      </c>
      <c r="BB42" s="25">
        <v>97</v>
      </c>
      <c r="BC42" s="25">
        <v>31</v>
      </c>
      <c r="BD42" s="21" t="s">
        <v>111</v>
      </c>
      <c r="BE42" s="25" t="s">
        <v>111</v>
      </c>
      <c r="BF42" s="25">
        <v>190</v>
      </c>
      <c r="BG42" s="21" t="s">
        <v>111</v>
      </c>
    </row>
    <row r="43" spans="1:59" x14ac:dyDescent="0.35">
      <c r="A43" s="23">
        <v>2123204</v>
      </c>
      <c r="B43" s="24">
        <v>44428.25</v>
      </c>
      <c r="C43" s="26">
        <v>8.5757036000000006</v>
      </c>
      <c r="D43" s="23"/>
      <c r="E43" s="23">
        <v>615</v>
      </c>
      <c r="F43" s="27">
        <v>0.54631722000000005</v>
      </c>
      <c r="G43" s="23"/>
      <c r="H43" s="26">
        <v>13.930797999999999</v>
      </c>
      <c r="I43" s="25">
        <v>88.012603999999996</v>
      </c>
      <c r="J43" s="23" t="str">
        <f>CHOOSE(1+ABS(ROUND(Table_Query_from_chem3[[#This Row],[WINDDIR_AVG °AZ]]/45,0)),"N","NE","E","SE","S","SW","W","NW","N")</f>
        <v>E</v>
      </c>
      <c r="K43" s="26">
        <v>6.0429401</v>
      </c>
      <c r="L43" s="23">
        <v>5.7629999999999999</v>
      </c>
      <c r="M43" s="23"/>
      <c r="N43" s="26">
        <v>11.179</v>
      </c>
      <c r="O43" s="23"/>
      <c r="P43" s="21">
        <v>1.7258378000000001</v>
      </c>
      <c r="Q43" s="21">
        <v>0.186</v>
      </c>
      <c r="R43" s="21"/>
      <c r="S43" s="21">
        <v>9.2819003999999996</v>
      </c>
      <c r="T43" s="21">
        <v>1.4E-2</v>
      </c>
      <c r="U43" s="21"/>
      <c r="V43" s="21">
        <v>1.1520262999999999</v>
      </c>
      <c r="W43" s="21">
        <v>7.2999998999999996E-2</v>
      </c>
      <c r="X43" s="21"/>
      <c r="Y43" s="21">
        <v>3.1753212999999998</v>
      </c>
      <c r="Z43" s="21">
        <v>6.6000000000000003E-2</v>
      </c>
      <c r="AA43" s="21"/>
      <c r="AB43" s="21">
        <v>1.6880529</v>
      </c>
      <c r="AC43" s="21">
        <v>0.89399998999999997</v>
      </c>
      <c r="AD43" s="21"/>
      <c r="AE43" s="21">
        <v>49.559288000000002</v>
      </c>
      <c r="AF43" s="21">
        <v>1.1299999999999999</v>
      </c>
      <c r="AG43" s="21"/>
      <c r="AH43" s="21">
        <v>24.025939999999999</v>
      </c>
      <c r="AI43" s="21">
        <v>1.9960001000000001</v>
      </c>
      <c r="AJ43" s="21"/>
      <c r="AK43" s="21">
        <v>32.191006000000002</v>
      </c>
      <c r="AL43" s="21">
        <v>0.12800001</v>
      </c>
      <c r="AM43" s="21"/>
      <c r="AN43" s="21">
        <v>3.6104137999999999</v>
      </c>
      <c r="AO43" s="21">
        <v>180.16667000000001</v>
      </c>
      <c r="AP43" s="21"/>
      <c r="AQ43" s="21"/>
      <c r="AR43" s="21"/>
      <c r="AS43" s="33" t="s">
        <v>110</v>
      </c>
      <c r="AT43" s="21">
        <v>1.1127088000000001</v>
      </c>
      <c r="AU43" s="21">
        <v>66.570426999999995</v>
      </c>
      <c r="AV43" s="21">
        <v>59.827357999999997</v>
      </c>
      <c r="AW43" s="21">
        <v>10.669600000000001</v>
      </c>
      <c r="AX43" s="21"/>
      <c r="AY43" s="21"/>
      <c r="AZ43" s="25">
        <v>0</v>
      </c>
      <c r="BA43" s="25">
        <v>290</v>
      </c>
      <c r="BB43" s="25">
        <v>91</v>
      </c>
      <c r="BC43" s="25">
        <v>0</v>
      </c>
      <c r="BD43" s="21" t="s">
        <v>111</v>
      </c>
      <c r="BE43" s="25">
        <v>83</v>
      </c>
      <c r="BF43" s="25">
        <v>9</v>
      </c>
      <c r="BG43" s="21" t="s">
        <v>111</v>
      </c>
    </row>
    <row r="44" spans="1:59" x14ac:dyDescent="0.35">
      <c r="A44" s="23">
        <v>2123201</v>
      </c>
      <c r="B44" s="24">
        <v>44428.75</v>
      </c>
      <c r="C44" s="26">
        <v>2.7420013000000001</v>
      </c>
      <c r="D44" s="23"/>
      <c r="E44" s="23">
        <v>69</v>
      </c>
      <c r="F44" s="27">
        <v>0.60496163000000003</v>
      </c>
      <c r="G44" s="23"/>
      <c r="H44" s="26">
        <v>17.691306999999998</v>
      </c>
      <c r="I44" s="25">
        <v>78.016311999999999</v>
      </c>
      <c r="J44" s="23" t="str">
        <f>CHOOSE(1+ABS(ROUND(Table_Query_from_chem3[[#This Row],[WINDDIR_AVG °AZ]]/45,0)),"N","NE","E","SE","S","SW","W","NW","N")</f>
        <v>E</v>
      </c>
      <c r="K44" s="26">
        <v>5.7131113999999998</v>
      </c>
      <c r="L44" s="23">
        <v>6.3490000000000002</v>
      </c>
      <c r="M44" s="23"/>
      <c r="N44" s="26"/>
      <c r="O44" s="23"/>
      <c r="P44" s="21">
        <v>0.44771332000000003</v>
      </c>
      <c r="Q44" s="21">
        <v>0.47099998999999998</v>
      </c>
      <c r="R44" s="21"/>
      <c r="S44" s="21">
        <v>23.504168</v>
      </c>
      <c r="T44" s="21">
        <v>1.8999999E-2</v>
      </c>
      <c r="U44" s="21"/>
      <c r="V44" s="21">
        <v>1.5634642999999999</v>
      </c>
      <c r="W44" s="21">
        <v>1.2999999999999999E-2</v>
      </c>
      <c r="X44" s="21"/>
      <c r="Y44" s="21">
        <v>0.56546819000000004</v>
      </c>
      <c r="Z44" s="21">
        <v>3.4000002000000001E-2</v>
      </c>
      <c r="AA44" s="21"/>
      <c r="AB44" s="21">
        <v>0.86960303999999999</v>
      </c>
      <c r="AC44" s="21">
        <v>1.03</v>
      </c>
      <c r="AD44" s="21"/>
      <c r="AE44" s="21">
        <v>57.098506999999998</v>
      </c>
      <c r="AF44" s="21">
        <v>1.1279999999999999</v>
      </c>
      <c r="AG44" s="21"/>
      <c r="AH44" s="21">
        <v>23.983415999999998</v>
      </c>
      <c r="AI44" s="21">
        <v>1.8789998999999999</v>
      </c>
      <c r="AJ44" s="21"/>
      <c r="AK44" s="21">
        <v>30.304055999999999</v>
      </c>
      <c r="AL44" s="21">
        <v>5.4000000999999999E-2</v>
      </c>
      <c r="AM44" s="21"/>
      <c r="AN44" s="21">
        <v>1.5231433000000001</v>
      </c>
      <c r="AO44" s="21">
        <v>246.25</v>
      </c>
      <c r="AP44" s="21"/>
      <c r="AQ44" s="21"/>
      <c r="AR44" s="21"/>
      <c r="AS44" s="33" t="s">
        <v>110</v>
      </c>
      <c r="AT44" s="21">
        <v>1.5059108999999999</v>
      </c>
      <c r="AU44" s="21">
        <v>84.045815000000005</v>
      </c>
      <c r="AV44" s="21">
        <v>55.810616000000003</v>
      </c>
      <c r="AW44" s="21">
        <v>40.377406999999998</v>
      </c>
      <c r="AX44" s="21"/>
      <c r="AY44" s="21"/>
      <c r="AZ44" s="25" t="s">
        <v>111</v>
      </c>
      <c r="BA44" s="25" t="s">
        <v>111</v>
      </c>
      <c r="BB44" s="25" t="s">
        <v>111</v>
      </c>
      <c r="BC44" s="25" t="s">
        <v>111</v>
      </c>
      <c r="BD44" s="21" t="s">
        <v>111</v>
      </c>
      <c r="BE44" s="25" t="s">
        <v>111</v>
      </c>
      <c r="BF44" s="25" t="s">
        <v>111</v>
      </c>
      <c r="BG44" s="21" t="s">
        <v>111</v>
      </c>
    </row>
    <row r="45" spans="1:59" x14ac:dyDescent="0.35">
      <c r="A45" s="23">
        <v>2123501</v>
      </c>
      <c r="B45" s="24">
        <v>44431.75</v>
      </c>
      <c r="C45" s="26">
        <v>7.0090479999999999</v>
      </c>
      <c r="D45" s="23"/>
      <c r="E45" s="23">
        <v>391</v>
      </c>
      <c r="F45" s="27">
        <v>0.31657875000000002</v>
      </c>
      <c r="G45" s="23"/>
      <c r="H45" s="26">
        <v>15.390624000000001</v>
      </c>
      <c r="I45" s="25">
        <v>176.65382</v>
      </c>
      <c r="J45" s="23" t="str">
        <f>CHOOSE(1+ABS(ROUND(Table_Query_from_chem3[[#This Row],[WINDDIR_AVG °AZ]]/45,0)),"N","NE","E","SE","S","SW","W","NW","N")</f>
        <v>S</v>
      </c>
      <c r="K45" s="26">
        <v>5.7989974000000002</v>
      </c>
      <c r="L45" s="23">
        <v>5.7080001999999999</v>
      </c>
      <c r="M45" s="23"/>
      <c r="N45" s="26">
        <v>8.9890003000000007</v>
      </c>
      <c r="O45" s="23"/>
      <c r="P45" s="21">
        <v>1.9588437999999999</v>
      </c>
      <c r="Q45" s="21">
        <v>0.33500001000000001</v>
      </c>
      <c r="R45" s="21"/>
      <c r="S45" s="21">
        <v>16.717402</v>
      </c>
      <c r="T45" s="21">
        <v>2.5000000000000001E-2</v>
      </c>
      <c r="U45" s="21"/>
      <c r="V45" s="21">
        <v>2.0571899</v>
      </c>
      <c r="W45" s="21">
        <v>5.2999998999999999E-2</v>
      </c>
      <c r="X45" s="21"/>
      <c r="Y45" s="21">
        <v>2.3053701000000002</v>
      </c>
      <c r="Z45" s="21">
        <v>0.14199999999999999</v>
      </c>
      <c r="AA45" s="21"/>
      <c r="AB45" s="21">
        <v>3.6318714999999999</v>
      </c>
      <c r="AC45" s="21">
        <v>0.39300001000000001</v>
      </c>
      <c r="AD45" s="21"/>
      <c r="AE45" s="21">
        <v>21.786131000000001</v>
      </c>
      <c r="AF45" s="21">
        <v>0.76099998000000002</v>
      </c>
      <c r="AG45" s="21"/>
      <c r="AH45" s="21">
        <v>16.180302000000001</v>
      </c>
      <c r="AI45" s="21">
        <v>1.599</v>
      </c>
      <c r="AJ45" s="21"/>
      <c r="AK45" s="21">
        <v>25.788284000000001</v>
      </c>
      <c r="AL45" s="21">
        <v>0.121</v>
      </c>
      <c r="AM45" s="21"/>
      <c r="AN45" s="21">
        <v>3.4129694000000002</v>
      </c>
      <c r="AO45" s="21">
        <v>272.33334000000002</v>
      </c>
      <c r="AP45" s="21"/>
      <c r="AQ45" s="21"/>
      <c r="AR45" s="21"/>
      <c r="AS45" s="33" t="s">
        <v>110</v>
      </c>
      <c r="AT45" s="21">
        <v>1.0674644</v>
      </c>
      <c r="AU45" s="21">
        <v>48.443192000000003</v>
      </c>
      <c r="AV45" s="21">
        <v>45.381554000000001</v>
      </c>
      <c r="AW45" s="21">
        <v>6.5262909000000002</v>
      </c>
      <c r="AX45" s="21"/>
      <c r="AY45" s="21"/>
      <c r="AZ45" s="25">
        <v>0</v>
      </c>
      <c r="BA45" s="25">
        <v>324</v>
      </c>
      <c r="BB45" s="25">
        <v>138</v>
      </c>
      <c r="BC45" s="25">
        <v>0</v>
      </c>
      <c r="BD45" s="21" t="s">
        <v>111</v>
      </c>
      <c r="BE45" s="25" t="s">
        <v>111</v>
      </c>
      <c r="BF45" s="25">
        <v>0</v>
      </c>
      <c r="BG45" s="21" t="s">
        <v>111</v>
      </c>
    </row>
    <row r="46" spans="1:59" x14ac:dyDescent="0.35">
      <c r="A46" s="23">
        <v>2123602</v>
      </c>
      <c r="B46" s="24">
        <v>44432.25</v>
      </c>
      <c r="C46" s="26">
        <v>7.1847805999999999</v>
      </c>
      <c r="D46" s="23"/>
      <c r="E46" s="23">
        <v>429</v>
      </c>
      <c r="F46" s="27">
        <v>0.58859527</v>
      </c>
      <c r="G46" s="23"/>
      <c r="H46" s="26">
        <v>15.491702999999999</v>
      </c>
      <c r="I46" s="25">
        <v>318.24918000000002</v>
      </c>
      <c r="J46" s="23" t="str">
        <f>CHOOSE(1+ABS(ROUND(Table_Query_from_chem3[[#This Row],[WINDDIR_AVG °AZ]]/45,0)),"N","NE","E","SE","S","SW","W","NW","N")</f>
        <v>NW</v>
      </c>
      <c r="K46" s="26">
        <v>9.7503910000000005</v>
      </c>
      <c r="L46" s="23">
        <v>5.4840001999999997</v>
      </c>
      <c r="M46" s="23"/>
      <c r="N46" s="26">
        <v>10.881</v>
      </c>
      <c r="O46" s="23"/>
      <c r="P46" s="21">
        <v>3.2809512999999999</v>
      </c>
      <c r="Q46" s="21">
        <v>0.35499998999999999</v>
      </c>
      <c r="R46" s="21"/>
      <c r="S46" s="21">
        <v>17.715454000000001</v>
      </c>
      <c r="T46" s="21">
        <v>3.5000000000000003E-2</v>
      </c>
      <c r="U46" s="21"/>
      <c r="V46" s="21">
        <v>2.8800659</v>
      </c>
      <c r="W46" s="21">
        <v>0.15000000999999999</v>
      </c>
      <c r="X46" s="21"/>
      <c r="Y46" s="21">
        <v>6.5246325000000001</v>
      </c>
      <c r="Z46" s="21">
        <v>9.8999999000000005E-2</v>
      </c>
      <c r="AA46" s="21"/>
      <c r="AB46" s="21">
        <v>2.5320795</v>
      </c>
      <c r="AC46" s="21">
        <v>0.50900000000000001</v>
      </c>
      <c r="AD46" s="21"/>
      <c r="AE46" s="21">
        <v>28.216642</v>
      </c>
      <c r="AF46" s="21">
        <v>1.1419999999999999</v>
      </c>
      <c r="AG46" s="21"/>
      <c r="AH46" s="21">
        <v>24.281082000000001</v>
      </c>
      <c r="AI46" s="21">
        <v>1.7539998999999999</v>
      </c>
      <c r="AJ46" s="21"/>
      <c r="AK46" s="21">
        <v>28.288087999999998</v>
      </c>
      <c r="AL46" s="21">
        <v>0.16300000000000001</v>
      </c>
      <c r="AM46" s="21"/>
      <c r="AN46" s="21">
        <v>4.5976362000000002</v>
      </c>
      <c r="AO46" s="21">
        <v>325.25</v>
      </c>
      <c r="AP46" s="21"/>
      <c r="AQ46" s="21"/>
      <c r="AR46" s="21"/>
      <c r="AS46" s="33" t="s">
        <v>110</v>
      </c>
      <c r="AT46" s="21">
        <v>1.0692748000000001</v>
      </c>
      <c r="AU46" s="21">
        <v>61.127021999999997</v>
      </c>
      <c r="AV46" s="21">
        <v>57.166804999999997</v>
      </c>
      <c r="AW46" s="21">
        <v>6.6955590000000003</v>
      </c>
      <c r="AX46" s="21"/>
      <c r="AY46" s="21"/>
      <c r="AZ46" s="25">
        <v>0</v>
      </c>
      <c r="BA46" s="25">
        <v>309</v>
      </c>
      <c r="BB46" s="25">
        <v>170</v>
      </c>
      <c r="BC46" s="25">
        <v>0</v>
      </c>
      <c r="BD46" s="21" t="s">
        <v>111</v>
      </c>
      <c r="BE46" s="25">
        <v>70</v>
      </c>
      <c r="BF46" s="25">
        <v>0</v>
      </c>
      <c r="BG46" s="21" t="s">
        <v>111</v>
      </c>
    </row>
    <row r="47" spans="1:59" x14ac:dyDescent="0.35">
      <c r="A47" s="23">
        <v>2123601</v>
      </c>
      <c r="B47" s="24">
        <v>44432.75</v>
      </c>
      <c r="C47" s="26">
        <v>3.7588979999999999</v>
      </c>
      <c r="D47" s="23"/>
      <c r="E47" s="23">
        <v>480</v>
      </c>
      <c r="F47" s="27">
        <v>0.73434657000000003</v>
      </c>
      <c r="G47" s="23"/>
      <c r="H47" s="26">
        <v>17.02356</v>
      </c>
      <c r="I47" s="25">
        <v>156.08707999999999</v>
      </c>
      <c r="J47" s="23" t="str">
        <f>CHOOSE(1+ABS(ROUND(Table_Query_from_chem3[[#This Row],[WINDDIR_AVG °AZ]]/45,0)),"N","NE","E","SE","S","SW","W","NW","N")</f>
        <v>SE</v>
      </c>
      <c r="K47" s="26">
        <v>11.482358</v>
      </c>
      <c r="L47" s="23">
        <v>4.9439998000000003</v>
      </c>
      <c r="M47" s="23"/>
      <c r="N47" s="26">
        <v>15.348000000000001</v>
      </c>
      <c r="O47" s="23"/>
      <c r="P47" s="21">
        <v>11.376279</v>
      </c>
      <c r="Q47" s="21">
        <v>0.53700000000000003</v>
      </c>
      <c r="R47" s="21"/>
      <c r="S47" s="21">
        <v>26.797744999999999</v>
      </c>
      <c r="T47" s="21">
        <v>5.6000002E-2</v>
      </c>
      <c r="U47" s="21"/>
      <c r="V47" s="21">
        <v>4.6081051999999998</v>
      </c>
      <c r="W47" s="21">
        <v>4.6999998000000001E-2</v>
      </c>
      <c r="X47" s="21"/>
      <c r="Y47" s="21">
        <v>2.0443850000000001</v>
      </c>
      <c r="Z47" s="21">
        <v>8.1000000000000003E-2</v>
      </c>
      <c r="AA47" s="21"/>
      <c r="AB47" s="21">
        <v>2.0717013</v>
      </c>
      <c r="AC47" s="21">
        <v>0.69300002000000005</v>
      </c>
      <c r="AD47" s="21"/>
      <c r="AE47" s="21">
        <v>38.416763000000003</v>
      </c>
      <c r="AF47" s="21">
        <v>1.5349999999999999</v>
      </c>
      <c r="AG47" s="21"/>
      <c r="AH47" s="21">
        <v>32.637005000000002</v>
      </c>
      <c r="AI47" s="21">
        <v>1.627</v>
      </c>
      <c r="AJ47" s="21"/>
      <c r="AK47" s="21">
        <v>26.239861999999999</v>
      </c>
      <c r="AL47" s="21">
        <v>8.9000001999999995E-2</v>
      </c>
      <c r="AM47" s="21"/>
      <c r="AN47" s="21">
        <v>2.5103656999999999</v>
      </c>
      <c r="AO47" s="21">
        <v>322.25</v>
      </c>
      <c r="AP47" s="21"/>
      <c r="AQ47" s="21"/>
      <c r="AR47" s="21"/>
      <c r="AS47" s="33" t="s">
        <v>110</v>
      </c>
      <c r="AT47" s="21">
        <v>1.3884954</v>
      </c>
      <c r="AU47" s="21">
        <v>85.235893000000004</v>
      </c>
      <c r="AV47" s="21">
        <v>61.387233999999999</v>
      </c>
      <c r="AW47" s="21">
        <v>32.530555999999997</v>
      </c>
      <c r="AX47" s="21"/>
      <c r="AY47" s="21"/>
      <c r="AZ47" s="25">
        <v>38</v>
      </c>
      <c r="BA47" s="25">
        <v>470</v>
      </c>
      <c r="BB47" s="25">
        <v>310</v>
      </c>
      <c r="BC47" s="25">
        <v>49</v>
      </c>
      <c r="BD47" s="21" t="s">
        <v>111</v>
      </c>
      <c r="BE47" s="25">
        <v>142</v>
      </c>
      <c r="BF47" s="25">
        <v>0</v>
      </c>
      <c r="BG47" s="21" t="s">
        <v>111</v>
      </c>
    </row>
    <row r="48" spans="1:59" x14ac:dyDescent="0.35">
      <c r="A48" s="23">
        <v>2123804</v>
      </c>
      <c r="B48" s="24">
        <v>44434.25</v>
      </c>
      <c r="C48" s="26">
        <v>3.7223887000000002</v>
      </c>
      <c r="D48" s="23"/>
      <c r="E48" s="23">
        <v>124</v>
      </c>
      <c r="F48" s="27">
        <v>0.33491381999999997</v>
      </c>
      <c r="G48" s="23"/>
      <c r="H48" s="26">
        <v>17.06352</v>
      </c>
      <c r="I48" s="25">
        <v>315.74270999999999</v>
      </c>
      <c r="J48" s="23" t="str">
        <f>CHOOSE(1+ABS(ROUND(Table_Query_from_chem3[[#This Row],[WINDDIR_AVG °AZ]]/45,0)),"N","NE","E","SE","S","SW","W","NW","N")</f>
        <v>NW</v>
      </c>
      <c r="K48" s="26">
        <v>10.386967</v>
      </c>
      <c r="L48" s="23">
        <v>6.21</v>
      </c>
      <c r="M48" s="23"/>
      <c r="N48" s="26">
        <v>109.33</v>
      </c>
      <c r="O48" s="23"/>
      <c r="P48" s="21">
        <v>0.61659496999999996</v>
      </c>
      <c r="Q48" s="21">
        <v>4.6890001000000003</v>
      </c>
      <c r="R48" s="21"/>
      <c r="S48" s="21">
        <v>233.99370999999999</v>
      </c>
      <c r="T48" s="21">
        <v>0.58899999000000003</v>
      </c>
      <c r="U48" s="21"/>
      <c r="V48" s="21">
        <v>48.467391999999997</v>
      </c>
      <c r="W48" s="21">
        <v>1.28</v>
      </c>
      <c r="X48" s="21"/>
      <c r="Y48" s="21">
        <v>55.676864999999999</v>
      </c>
      <c r="Z48" s="21">
        <v>0.50599998000000002</v>
      </c>
      <c r="AA48" s="21"/>
      <c r="AB48" s="21">
        <v>12.941739</v>
      </c>
      <c r="AC48" s="21">
        <v>8.9090004</v>
      </c>
      <c r="AD48" s="21"/>
      <c r="AE48" s="21">
        <v>493.87439000000001</v>
      </c>
      <c r="AF48" s="21">
        <v>14.712</v>
      </c>
      <c r="AG48" s="21"/>
      <c r="AH48" s="21">
        <v>312.80495999999999</v>
      </c>
      <c r="AI48" s="21">
        <v>23.205998999999998</v>
      </c>
      <c r="AJ48" s="21"/>
      <c r="AK48" s="21">
        <v>374.26074</v>
      </c>
      <c r="AL48" s="21">
        <v>1.294</v>
      </c>
      <c r="AM48" s="21"/>
      <c r="AN48" s="21">
        <v>36.499026999999998</v>
      </c>
      <c r="AO48" s="21">
        <v>692.66669000000002</v>
      </c>
      <c r="AP48" s="21"/>
      <c r="AQ48" s="21"/>
      <c r="AR48" s="21"/>
      <c r="AS48" s="33" t="s">
        <v>110</v>
      </c>
      <c r="AT48" s="21">
        <v>1.1686118999999999</v>
      </c>
      <c r="AU48" s="21">
        <v>845.56641000000002</v>
      </c>
      <c r="AV48" s="21">
        <v>723.56475999999998</v>
      </c>
      <c r="AW48" s="21">
        <v>15.550217</v>
      </c>
      <c r="AX48" s="21"/>
      <c r="AY48" s="21"/>
      <c r="AZ48" s="25">
        <v>63</v>
      </c>
      <c r="BA48" s="25">
        <v>170</v>
      </c>
      <c r="BB48" s="25">
        <v>2</v>
      </c>
      <c r="BC48" s="25">
        <v>29</v>
      </c>
      <c r="BD48" s="21" t="s">
        <v>111</v>
      </c>
      <c r="BE48" s="25">
        <v>584</v>
      </c>
      <c r="BF48" s="25">
        <v>0</v>
      </c>
      <c r="BG48" s="21" t="s">
        <v>111</v>
      </c>
    </row>
    <row r="49" spans="1:59" x14ac:dyDescent="0.35">
      <c r="A49" s="23">
        <v>2123801</v>
      </c>
      <c r="B49" s="24">
        <v>44434.75</v>
      </c>
      <c r="C49" s="26">
        <v>1.2835466</v>
      </c>
      <c r="D49" s="23"/>
      <c r="E49" s="23">
        <v>21</v>
      </c>
      <c r="F49" s="27">
        <v>0.1305038</v>
      </c>
      <c r="G49" s="23"/>
      <c r="H49" s="26">
        <v>18.696864999999999</v>
      </c>
      <c r="I49" s="25">
        <v>316.97460999999998</v>
      </c>
      <c r="J49" s="23" t="str">
        <f>CHOOSE(1+ABS(ROUND(Table_Query_from_chem3[[#This Row],[WINDDIR_AVG °AZ]]/45,0)),"N","NE","E","SE","S","SW","W","NW","N")</f>
        <v>NW</v>
      </c>
      <c r="K49" s="26">
        <v>10.212588999999999</v>
      </c>
      <c r="L49" s="23">
        <v>6.7039999999999997</v>
      </c>
      <c r="M49" s="23"/>
      <c r="N49" s="26">
        <v>73.238997999999995</v>
      </c>
      <c r="O49" s="23"/>
      <c r="P49" s="21">
        <v>0.19769697</v>
      </c>
      <c r="Q49" s="21">
        <v>3.5880000999999999</v>
      </c>
      <c r="R49" s="21"/>
      <c r="S49" s="21">
        <v>179.05086</v>
      </c>
      <c r="T49" s="21">
        <v>0.38299999000000001</v>
      </c>
      <c r="U49" s="21"/>
      <c r="V49" s="21">
        <v>31.51615</v>
      </c>
      <c r="W49" s="21">
        <v>0.67299998000000005</v>
      </c>
      <c r="X49" s="21"/>
      <c r="Y49" s="21">
        <v>29.273851000000001</v>
      </c>
      <c r="Z49" s="21">
        <v>0.24399999999999999</v>
      </c>
      <c r="AA49" s="21"/>
      <c r="AB49" s="21">
        <v>6.2406807000000004</v>
      </c>
      <c r="AC49" s="21">
        <v>4.6539998000000002</v>
      </c>
      <c r="AD49" s="21"/>
      <c r="AE49" s="21">
        <v>257.99655000000001</v>
      </c>
      <c r="AF49" s="21">
        <v>8.2969998999999994</v>
      </c>
      <c r="AG49" s="21"/>
      <c r="AH49" s="21">
        <v>176.40993</v>
      </c>
      <c r="AI49" s="21">
        <v>13.917999999999999</v>
      </c>
      <c r="AJ49" s="21"/>
      <c r="AK49" s="21">
        <v>224.46612999999999</v>
      </c>
      <c r="AL49" s="21">
        <v>0.69800001</v>
      </c>
      <c r="AM49" s="21"/>
      <c r="AN49" s="21">
        <v>19.688037999999999</v>
      </c>
      <c r="AO49" s="21">
        <v>1682.4166</v>
      </c>
      <c r="AP49" s="21"/>
      <c r="AQ49" s="21"/>
      <c r="AR49" s="21"/>
      <c r="AS49" s="33" t="s">
        <v>110</v>
      </c>
      <c r="AT49" s="21">
        <v>1.1990429</v>
      </c>
      <c r="AU49" s="21">
        <v>504.27440999999999</v>
      </c>
      <c r="AV49" s="21">
        <v>420.56409000000002</v>
      </c>
      <c r="AW49" s="21">
        <v>18.102692000000001</v>
      </c>
      <c r="AX49" s="21"/>
      <c r="AY49" s="21"/>
      <c r="AZ49" s="25" t="s">
        <v>111</v>
      </c>
      <c r="BA49" s="25" t="s">
        <v>111</v>
      </c>
      <c r="BB49" s="25" t="s">
        <v>111</v>
      </c>
      <c r="BC49" s="25" t="s">
        <v>111</v>
      </c>
      <c r="BD49" s="21" t="s">
        <v>111</v>
      </c>
      <c r="BE49" s="25" t="s">
        <v>111</v>
      </c>
      <c r="BF49" s="25" t="s">
        <v>111</v>
      </c>
      <c r="BG49" s="21" t="s">
        <v>111</v>
      </c>
    </row>
    <row r="50" spans="1:59" x14ac:dyDescent="0.35">
      <c r="A50" s="23">
        <v>2124301</v>
      </c>
      <c r="B50" s="24">
        <v>44439.25</v>
      </c>
      <c r="C50" s="26">
        <v>5.2950534999999999</v>
      </c>
      <c r="D50" s="23"/>
      <c r="E50" s="23">
        <v>99</v>
      </c>
      <c r="F50" s="27">
        <v>0.52032601999999994</v>
      </c>
      <c r="G50" s="23"/>
      <c r="H50" s="26">
        <v>11.291181</v>
      </c>
      <c r="I50" s="25">
        <v>329.46289000000002</v>
      </c>
      <c r="J50" s="23" t="str">
        <f>CHOOSE(1+ABS(ROUND(Table_Query_from_chem3[[#This Row],[WINDDIR_AVG °AZ]]/45,0)),"N","NE","E","SE","S","SW","W","NW","N")</f>
        <v>NW</v>
      </c>
      <c r="K50" s="26">
        <v>14.692759000000001</v>
      </c>
      <c r="L50" s="23">
        <v>6.3220000000000001</v>
      </c>
      <c r="M50" s="23"/>
      <c r="N50" s="26">
        <v>13.496</v>
      </c>
      <c r="O50" s="23"/>
      <c r="P50" s="21">
        <v>0.47643095000000002</v>
      </c>
      <c r="Q50" s="21">
        <v>0.63900000000000001</v>
      </c>
      <c r="R50" s="21"/>
      <c r="S50" s="21">
        <v>31.887819</v>
      </c>
      <c r="T50" s="21">
        <v>3.7999999E-2</v>
      </c>
      <c r="U50" s="21"/>
      <c r="V50" s="21">
        <v>3.1269285999999998</v>
      </c>
      <c r="W50" s="21">
        <v>8.2000002000000002E-2</v>
      </c>
      <c r="X50" s="21"/>
      <c r="Y50" s="21">
        <v>3.5667992000000002</v>
      </c>
      <c r="Z50" s="21">
        <v>8.1000000000000003E-2</v>
      </c>
      <c r="AA50" s="21"/>
      <c r="AB50" s="21">
        <v>2.0717013</v>
      </c>
      <c r="AC50" s="21">
        <v>0.86400001999999998</v>
      </c>
      <c r="AD50" s="21"/>
      <c r="AE50" s="21">
        <v>47.896225000000001</v>
      </c>
      <c r="AF50" s="21">
        <v>1.77</v>
      </c>
      <c r="AG50" s="21"/>
      <c r="AH50" s="21">
        <v>37.633552999999999</v>
      </c>
      <c r="AI50" s="21">
        <v>1.3169999999999999</v>
      </c>
      <c r="AJ50" s="21"/>
      <c r="AK50" s="21">
        <v>21.240257</v>
      </c>
      <c r="AL50" s="21">
        <v>9.7999997000000005E-2</v>
      </c>
      <c r="AM50" s="21"/>
      <c r="AN50" s="21">
        <v>2.7642231000000002</v>
      </c>
      <c r="AO50" s="21">
        <v>160.91667000000001</v>
      </c>
      <c r="AP50" s="21"/>
      <c r="AQ50" s="21"/>
      <c r="AR50" s="21"/>
      <c r="AS50" s="33" t="s">
        <v>110</v>
      </c>
      <c r="AT50" s="21">
        <v>1.4442803</v>
      </c>
      <c r="AU50" s="21">
        <v>89.022591000000006</v>
      </c>
      <c r="AV50" s="21">
        <v>61.638030999999998</v>
      </c>
      <c r="AW50" s="21">
        <v>36.352642000000003</v>
      </c>
      <c r="AX50" s="21"/>
      <c r="AY50" s="21"/>
      <c r="AZ50" s="25" t="s">
        <v>111</v>
      </c>
      <c r="BA50" s="25" t="s">
        <v>111</v>
      </c>
      <c r="BB50" s="25" t="s">
        <v>111</v>
      </c>
      <c r="BC50" s="25" t="s">
        <v>111</v>
      </c>
      <c r="BD50" s="21" t="s">
        <v>111</v>
      </c>
      <c r="BE50" s="25" t="s">
        <v>111</v>
      </c>
      <c r="BF50" s="25" t="s">
        <v>111</v>
      </c>
      <c r="BG50" s="21" t="s">
        <v>111</v>
      </c>
    </row>
    <row r="51" spans="1:59" x14ac:dyDescent="0.35">
      <c r="A51" s="23">
        <v>2124302</v>
      </c>
      <c r="B51" s="24">
        <v>44439.75</v>
      </c>
      <c r="C51" s="26">
        <v>4.6879888000000003</v>
      </c>
      <c r="D51" s="23"/>
      <c r="E51" s="23">
        <v>84</v>
      </c>
      <c r="F51" s="27">
        <v>0.67885499999999999</v>
      </c>
      <c r="G51" s="23"/>
      <c r="H51" s="26">
        <v>11.786079000000001</v>
      </c>
      <c r="I51" s="25">
        <v>333.27451000000002</v>
      </c>
      <c r="J51" s="23" t="str">
        <f>CHOOSE(1+ABS(ROUND(Table_Query_from_chem3[[#This Row],[WINDDIR_AVG °AZ]]/45,0)),"N","NE","E","SE","S","SW","W","NW","N")</f>
        <v>NW</v>
      </c>
      <c r="K51" s="26">
        <v>12.584778999999999</v>
      </c>
      <c r="L51" s="23">
        <v>6.4660000999999996</v>
      </c>
      <c r="M51" s="23"/>
      <c r="N51" s="26">
        <v>14.535</v>
      </c>
      <c r="O51" s="23"/>
      <c r="P51" s="21">
        <v>0.34197938</v>
      </c>
      <c r="Q51" s="21">
        <v>0.83200001999999995</v>
      </c>
      <c r="R51" s="21"/>
      <c r="S51" s="21">
        <v>41.519038999999999</v>
      </c>
      <c r="T51" s="21">
        <v>5.8999999999999997E-2</v>
      </c>
      <c r="U51" s="21"/>
      <c r="V51" s="21">
        <v>4.8549680999999998</v>
      </c>
      <c r="W51" s="21">
        <v>2.1999999999999999E-2</v>
      </c>
      <c r="X51" s="21"/>
      <c r="Y51" s="21">
        <v>0.95694612999999995</v>
      </c>
      <c r="Z51" s="21">
        <v>0.10299999999999999</v>
      </c>
      <c r="AA51" s="21"/>
      <c r="AB51" s="21">
        <v>2.6343855999999999</v>
      </c>
      <c r="AC51" s="21">
        <v>0.89399998999999997</v>
      </c>
      <c r="AD51" s="21"/>
      <c r="AE51" s="21">
        <v>49.559288000000002</v>
      </c>
      <c r="AF51" s="21">
        <v>1.2829999999999999</v>
      </c>
      <c r="AG51" s="21"/>
      <c r="AH51" s="21">
        <v>27.279008999999999</v>
      </c>
      <c r="AI51" s="21">
        <v>1.8480000000000001</v>
      </c>
      <c r="AJ51" s="21"/>
      <c r="AK51" s="21">
        <v>29.804096000000001</v>
      </c>
      <c r="AL51" s="21">
        <v>5.9999998999999998E-2</v>
      </c>
      <c r="AM51" s="21"/>
      <c r="AN51" s="21">
        <v>1.6923815</v>
      </c>
      <c r="AO51" s="21">
        <v>312</v>
      </c>
      <c r="AP51" s="21"/>
      <c r="AQ51" s="21"/>
      <c r="AR51" s="21"/>
      <c r="AS51" s="33" t="s">
        <v>110</v>
      </c>
      <c r="AT51" s="21">
        <v>1.6990795000000001</v>
      </c>
      <c r="AU51" s="21">
        <v>99.864227</v>
      </c>
      <c r="AV51" s="21">
        <v>58.775486000000001</v>
      </c>
      <c r="AW51" s="21">
        <v>51.801330999999998</v>
      </c>
      <c r="AX51" s="21"/>
      <c r="AY51" s="21"/>
      <c r="AZ51" s="25" t="s">
        <v>111</v>
      </c>
      <c r="BA51" s="25" t="s">
        <v>111</v>
      </c>
      <c r="BB51" s="25" t="s">
        <v>111</v>
      </c>
      <c r="BC51" s="25" t="s">
        <v>111</v>
      </c>
      <c r="BD51" s="21" t="s">
        <v>111</v>
      </c>
      <c r="BE51" s="25" t="s">
        <v>111</v>
      </c>
      <c r="BF51" s="25" t="s">
        <v>111</v>
      </c>
      <c r="BG51" s="21" t="s">
        <v>111</v>
      </c>
    </row>
    <row r="52" spans="1:59" x14ac:dyDescent="0.35">
      <c r="A52" s="23"/>
      <c r="B52" s="24"/>
      <c r="C52" s="26"/>
      <c r="D52" s="23"/>
      <c r="E52" s="23"/>
      <c r="F52" s="27"/>
      <c r="G52" s="23"/>
      <c r="H52" s="26"/>
      <c r="I52" s="25"/>
      <c r="J52" s="23"/>
      <c r="K52" s="26"/>
      <c r="L52" s="23"/>
      <c r="M52" s="23"/>
      <c r="N52" s="26"/>
      <c r="O52" s="23"/>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33"/>
      <c r="AT52" s="21"/>
      <c r="AU52" s="21"/>
      <c r="AV52" s="21"/>
      <c r="AW52" s="21"/>
      <c r="AX52" s="21"/>
      <c r="AY52" s="21"/>
      <c r="AZ52" s="21"/>
      <c r="BA52" s="25"/>
      <c r="BB52" s="25"/>
      <c r="BC52" s="21"/>
      <c r="BD52" s="21"/>
      <c r="BE52" s="21"/>
      <c r="BF52" s="21"/>
      <c r="BG52" s="21"/>
    </row>
    <row r="53" spans="1:59" x14ac:dyDescent="0.35">
      <c r="A53" s="23"/>
      <c r="B53" s="24"/>
      <c r="C53" s="26"/>
      <c r="D53" s="23"/>
      <c r="E53" s="23"/>
      <c r="F53" s="27"/>
      <c r="G53" s="23"/>
      <c r="H53" s="26"/>
      <c r="I53" s="25"/>
      <c r="J53" s="23"/>
      <c r="K53" s="26"/>
      <c r="L53" s="23"/>
      <c r="M53" s="23"/>
      <c r="N53" s="26"/>
      <c r="O53" s="23"/>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33"/>
      <c r="AT53" s="21"/>
      <c r="AU53" s="21"/>
      <c r="AV53" s="21"/>
      <c r="AW53" s="21"/>
      <c r="AX53" s="21"/>
      <c r="AY53" s="21"/>
      <c r="AZ53" s="21"/>
      <c r="BA53" s="21"/>
      <c r="BB53" s="21"/>
      <c r="BC53" s="21"/>
      <c r="BD53" s="21"/>
      <c r="BE53" s="21"/>
      <c r="BF53" s="21"/>
      <c r="BG53" s="21"/>
    </row>
    <row r="54" spans="1:59" x14ac:dyDescent="0.35">
      <c r="A54" s="23"/>
      <c r="B54" s="24"/>
      <c r="C54" s="26"/>
      <c r="D54" s="23"/>
      <c r="E54" s="23"/>
      <c r="F54" s="27"/>
      <c r="G54" s="23"/>
      <c r="H54" s="26"/>
      <c r="I54" s="25"/>
      <c r="J54" s="23"/>
      <c r="K54" s="26"/>
      <c r="L54" s="23"/>
      <c r="M54" s="23"/>
      <c r="N54" s="26"/>
      <c r="O54" s="23"/>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33"/>
      <c r="AT54" s="21"/>
      <c r="AU54" s="21"/>
      <c r="AV54" s="21"/>
      <c r="AW54" s="21"/>
      <c r="AX54" s="21"/>
      <c r="AY54" s="21"/>
      <c r="AZ54" s="21"/>
      <c r="BA54" s="21"/>
      <c r="BB54" s="21"/>
      <c r="BC54" s="21"/>
      <c r="BD54" s="21"/>
      <c r="BE54" s="21"/>
      <c r="BF54" s="21"/>
      <c r="BG54" s="21"/>
    </row>
    <row r="55" spans="1:59" x14ac:dyDescent="0.35">
      <c r="A55" s="23"/>
      <c r="B55" s="24"/>
      <c r="C55" s="26"/>
      <c r="D55" s="23"/>
      <c r="E55" s="23"/>
      <c r="F55" s="27"/>
      <c r="G55" s="23"/>
      <c r="H55" s="26"/>
      <c r="I55" s="25"/>
      <c r="J55" s="23"/>
      <c r="K55" s="26"/>
      <c r="L55" s="23"/>
      <c r="M55" s="23"/>
      <c r="N55" s="26"/>
      <c r="O55" s="23"/>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33"/>
      <c r="AT55" s="21"/>
      <c r="AU55" s="21"/>
      <c r="AV55" s="21"/>
      <c r="AW55" s="21"/>
      <c r="AX55" s="21"/>
      <c r="AY55" s="21"/>
      <c r="AZ55" s="21"/>
      <c r="BA55" s="21"/>
      <c r="BB55" s="21"/>
      <c r="BC55" s="21"/>
      <c r="BD55" s="21"/>
      <c r="BE55" s="21"/>
      <c r="BF55" s="21"/>
      <c r="BG55" s="21"/>
    </row>
    <row r="56" spans="1:59" x14ac:dyDescent="0.35">
      <c r="A56" s="23"/>
      <c r="B56" s="24"/>
      <c r="C56" s="26"/>
      <c r="D56" s="23"/>
      <c r="E56" s="23"/>
      <c r="F56" s="27"/>
      <c r="G56" s="23"/>
      <c r="H56" s="26"/>
      <c r="I56" s="25"/>
      <c r="J56" s="23"/>
      <c r="K56" s="26"/>
      <c r="L56" s="23"/>
      <c r="M56" s="23"/>
      <c r="N56" s="26"/>
      <c r="O56" s="23"/>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33"/>
      <c r="AT56" s="21"/>
      <c r="AU56" s="21"/>
      <c r="AV56" s="21"/>
      <c r="AW56" s="21"/>
      <c r="AX56" s="21"/>
      <c r="AY56" s="21"/>
      <c r="AZ56" s="21"/>
      <c r="BA56" s="21"/>
      <c r="BB56" s="21"/>
      <c r="BC56" s="21"/>
      <c r="BD56" s="21"/>
      <c r="BE56" s="21"/>
      <c r="BF56" s="21"/>
      <c r="BG56" s="21"/>
    </row>
    <row r="57" spans="1:59" x14ac:dyDescent="0.35">
      <c r="A57" s="23"/>
      <c r="B57" s="24"/>
      <c r="C57" s="26"/>
      <c r="D57" s="23"/>
      <c r="E57" s="23"/>
      <c r="F57" s="27"/>
      <c r="G57" s="23"/>
      <c r="H57" s="26"/>
      <c r="I57" s="25"/>
      <c r="J57" s="23"/>
      <c r="K57" s="26"/>
      <c r="L57" s="23"/>
      <c r="M57" s="23"/>
      <c r="N57" s="26"/>
      <c r="O57" s="23"/>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33"/>
      <c r="AT57" s="21"/>
      <c r="AU57" s="21"/>
      <c r="AV57" s="21"/>
      <c r="AW57" s="21"/>
      <c r="AX57" s="21"/>
      <c r="AY57" s="21"/>
      <c r="AZ57" s="21"/>
      <c r="BA57" s="21"/>
      <c r="BB57" s="21"/>
      <c r="BC57" s="21"/>
      <c r="BD57" s="21"/>
      <c r="BE57" s="21"/>
      <c r="BF57" s="21"/>
      <c r="BG57" s="21"/>
    </row>
    <row r="58" spans="1:59" x14ac:dyDescent="0.35">
      <c r="A58" s="23"/>
      <c r="B58" s="24"/>
      <c r="C58" s="26"/>
      <c r="D58" s="23"/>
      <c r="E58" s="23"/>
      <c r="F58" s="27"/>
      <c r="G58" s="23"/>
      <c r="H58" s="26"/>
      <c r="I58" s="25"/>
      <c r="J58" s="23"/>
      <c r="K58" s="26"/>
      <c r="L58" s="23"/>
      <c r="M58" s="23"/>
      <c r="N58" s="26"/>
      <c r="O58" s="23"/>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33"/>
      <c r="AT58" s="21"/>
      <c r="AU58" s="21"/>
      <c r="AV58" s="21"/>
      <c r="AW58" s="21"/>
      <c r="AX58" s="21"/>
      <c r="AY58" s="21"/>
      <c r="AZ58" s="21"/>
      <c r="BA58" s="21"/>
      <c r="BB58" s="21"/>
      <c r="BC58" s="21"/>
      <c r="BD58" s="21"/>
      <c r="BE58" s="21"/>
      <c r="BF58" s="21"/>
      <c r="BG58" s="21"/>
    </row>
    <row r="59" spans="1:59" x14ac:dyDescent="0.35">
      <c r="A59" s="23"/>
      <c r="B59" s="24"/>
      <c r="C59" s="26"/>
      <c r="D59" s="23"/>
      <c r="E59" s="23"/>
      <c r="F59" s="27"/>
      <c r="G59" s="23"/>
      <c r="H59" s="26"/>
      <c r="I59" s="25"/>
      <c r="J59" s="23"/>
      <c r="K59" s="26"/>
      <c r="L59" s="23"/>
      <c r="M59" s="23"/>
      <c r="N59" s="26"/>
      <c r="O59" s="23"/>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33"/>
      <c r="AT59" s="21"/>
      <c r="AU59" s="21"/>
      <c r="AV59" s="21"/>
      <c r="AW59" s="21"/>
      <c r="AX59" s="21"/>
      <c r="AY59" s="21"/>
      <c r="AZ59" s="21"/>
      <c r="BA59" s="21"/>
      <c r="BB59" s="21"/>
      <c r="BC59" s="21"/>
      <c r="BD59" s="21"/>
      <c r="BE59" s="21"/>
      <c r="BF59" s="21"/>
      <c r="BG59" s="21"/>
    </row>
    <row r="60" spans="1:59" x14ac:dyDescent="0.35">
      <c r="A60" s="23"/>
      <c r="B60" s="24"/>
      <c r="C60" s="26"/>
      <c r="D60" s="23"/>
      <c r="E60" s="23"/>
      <c r="F60" s="27"/>
      <c r="G60" s="23"/>
      <c r="H60" s="26"/>
      <c r="I60" s="25"/>
      <c r="J60" s="23"/>
      <c r="K60" s="26"/>
      <c r="L60" s="23"/>
      <c r="M60" s="23"/>
      <c r="N60" s="23"/>
      <c r="O60" s="23"/>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33"/>
      <c r="AT60" s="21"/>
      <c r="AU60" s="21"/>
      <c r="AV60" s="21"/>
      <c r="AW60" s="21"/>
      <c r="AX60" s="21"/>
      <c r="AY60" s="21"/>
      <c r="AZ60" s="21"/>
      <c r="BA60" s="21"/>
      <c r="BB60" s="21"/>
      <c r="BC60" s="21"/>
      <c r="BD60" s="21"/>
      <c r="BE60" s="21"/>
      <c r="BF60" s="21"/>
      <c r="BG60" s="21"/>
    </row>
    <row r="61" spans="1:59" x14ac:dyDescent="0.35">
      <c r="A61" s="23"/>
      <c r="B61" s="24"/>
      <c r="C61" s="26"/>
      <c r="D61" s="23"/>
      <c r="E61" s="23"/>
      <c r="F61" s="27"/>
      <c r="G61" s="23"/>
      <c r="H61" s="26"/>
      <c r="I61" s="25"/>
      <c r="J61" s="23"/>
      <c r="K61" s="26"/>
      <c r="L61" s="23"/>
      <c r="M61" s="23"/>
      <c r="N61" s="23"/>
      <c r="O61" s="23"/>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33"/>
      <c r="AT61" s="21"/>
      <c r="AU61" s="21"/>
      <c r="AV61" s="21"/>
      <c r="AW61" s="21"/>
      <c r="AX61" s="21"/>
      <c r="AY61" s="21"/>
      <c r="AZ61" s="21"/>
      <c r="BA61" s="21"/>
      <c r="BB61" s="21"/>
      <c r="BC61" s="21"/>
      <c r="BD61" s="21"/>
      <c r="BE61" s="21"/>
      <c r="BF61" s="21"/>
      <c r="BG61" s="21"/>
    </row>
    <row r="62" spans="1:59" x14ac:dyDescent="0.35">
      <c r="A62" s="23"/>
      <c r="B62" s="24"/>
      <c r="C62" s="26"/>
      <c r="D62" s="23"/>
      <c r="E62" s="23"/>
      <c r="F62" s="27"/>
      <c r="G62" s="23"/>
      <c r="H62" s="26"/>
      <c r="I62" s="25"/>
      <c r="J62" s="23"/>
      <c r="K62" s="26"/>
      <c r="L62" s="23"/>
      <c r="M62" s="23"/>
      <c r="N62" s="23"/>
      <c r="O62" s="23"/>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33"/>
      <c r="AT62" s="21"/>
      <c r="AU62" s="21"/>
      <c r="AV62" s="21"/>
      <c r="AW62" s="21"/>
      <c r="AX62" s="21"/>
      <c r="AY62" s="21"/>
      <c r="AZ62" s="21"/>
      <c r="BA62" s="21"/>
      <c r="BB62" s="21"/>
      <c r="BC62" s="21"/>
      <c r="BD62" s="21"/>
      <c r="BE62" s="21"/>
      <c r="BF62" s="21"/>
      <c r="BG62" s="21"/>
    </row>
    <row r="63" spans="1:59" x14ac:dyDescent="0.35">
      <c r="A63" s="23"/>
      <c r="B63" s="24"/>
      <c r="C63" s="26"/>
      <c r="D63" s="23"/>
      <c r="E63" s="23"/>
      <c r="F63" s="27"/>
      <c r="G63" s="23"/>
      <c r="H63" s="26"/>
      <c r="I63" s="25"/>
      <c r="J63" s="23"/>
      <c r="K63" s="26"/>
      <c r="L63" s="23"/>
      <c r="M63" s="23"/>
      <c r="N63" s="23"/>
      <c r="O63" s="23"/>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33"/>
      <c r="AT63" s="21"/>
      <c r="AU63" s="21"/>
      <c r="AV63" s="21"/>
      <c r="AW63" s="21"/>
      <c r="AX63" s="21"/>
      <c r="AY63" s="21"/>
      <c r="AZ63" s="21"/>
      <c r="BA63" s="21"/>
      <c r="BB63" s="21"/>
      <c r="BC63" s="21"/>
      <c r="BD63" s="21"/>
      <c r="BE63" s="21"/>
      <c r="BF63" s="21"/>
      <c r="BG63" s="21"/>
    </row>
    <row r="64" spans="1:59" x14ac:dyDescent="0.35">
      <c r="A64" s="23"/>
      <c r="B64" s="24"/>
      <c r="C64" s="26"/>
      <c r="D64" s="23"/>
      <c r="E64" s="23"/>
      <c r="F64" s="27"/>
      <c r="G64" s="23"/>
      <c r="H64" s="26"/>
      <c r="I64" s="25"/>
      <c r="J64" s="23"/>
      <c r="K64" s="26"/>
      <c r="L64" s="23"/>
      <c r="M64" s="23"/>
      <c r="N64" s="23"/>
      <c r="O64" s="23"/>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33"/>
      <c r="AT64" s="21"/>
      <c r="AU64" s="21"/>
      <c r="AV64" s="21"/>
      <c r="AW64" s="21"/>
      <c r="AX64" s="21"/>
      <c r="AY64" s="21"/>
      <c r="AZ64" s="21"/>
      <c r="BA64" s="21"/>
      <c r="BB64" s="21"/>
      <c r="BC64" s="21"/>
      <c r="BD64" s="21"/>
      <c r="BE64" s="21"/>
      <c r="BF64" s="21"/>
      <c r="BG64" s="21"/>
    </row>
    <row r="65" spans="1:59" x14ac:dyDescent="0.35">
      <c r="A65" s="23"/>
      <c r="B65" s="24"/>
      <c r="C65" s="26"/>
      <c r="D65" s="23"/>
      <c r="E65" s="23"/>
      <c r="F65" s="27"/>
      <c r="G65" s="23"/>
      <c r="H65" s="26"/>
      <c r="I65" s="25"/>
      <c r="J65" s="23"/>
      <c r="K65" s="26"/>
      <c r="L65" s="23"/>
      <c r="M65" s="23"/>
      <c r="N65" s="23"/>
      <c r="O65" s="23"/>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33"/>
      <c r="AT65" s="21"/>
      <c r="AU65" s="21"/>
      <c r="AV65" s="21"/>
      <c r="AW65" s="21"/>
      <c r="AX65" s="21"/>
      <c r="AY65" s="21"/>
      <c r="AZ65" s="21"/>
      <c r="BA65" s="21"/>
      <c r="BB65" s="21"/>
      <c r="BC65" s="21"/>
      <c r="BD65" s="21"/>
      <c r="BE65" s="21"/>
      <c r="BF65" s="21"/>
      <c r="BG65" s="21"/>
    </row>
    <row r="66" spans="1:59" x14ac:dyDescent="0.35">
      <c r="A66" s="23"/>
      <c r="B66" s="24"/>
      <c r="C66" s="26"/>
      <c r="D66" s="23"/>
      <c r="E66" s="23"/>
      <c r="F66" s="27"/>
      <c r="G66" s="23"/>
      <c r="H66" s="26"/>
      <c r="I66" s="25"/>
      <c r="J66" s="23"/>
      <c r="K66" s="26"/>
      <c r="L66" s="23"/>
      <c r="M66" s="23"/>
      <c r="N66" s="23"/>
      <c r="O66" s="23"/>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33"/>
      <c r="AT66" s="21"/>
      <c r="AU66" s="21"/>
      <c r="AV66" s="21"/>
      <c r="AW66" s="21"/>
      <c r="AX66" s="21"/>
      <c r="AY66" s="21"/>
      <c r="AZ66" s="21"/>
      <c r="BA66" s="21"/>
      <c r="BB66" s="21"/>
      <c r="BC66" s="21"/>
      <c r="BD66" s="21"/>
      <c r="BE66" s="21"/>
      <c r="BF66" s="21"/>
      <c r="BG66" s="21"/>
    </row>
    <row r="67" spans="1:59" x14ac:dyDescent="0.35">
      <c r="A67" s="23"/>
      <c r="B67" s="24"/>
      <c r="C67" s="26"/>
      <c r="D67" s="23"/>
      <c r="E67" s="23"/>
      <c r="F67" s="27"/>
      <c r="G67" s="23"/>
      <c r="H67" s="26"/>
      <c r="I67" s="25"/>
      <c r="J67" s="23"/>
      <c r="K67" s="26"/>
      <c r="L67" s="23"/>
      <c r="M67" s="23"/>
      <c r="N67" s="23"/>
      <c r="O67" s="23"/>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33"/>
      <c r="AT67" s="21"/>
      <c r="AU67" s="21"/>
      <c r="AV67" s="21"/>
      <c r="AW67" s="21"/>
      <c r="AX67" s="21"/>
      <c r="AY67" s="21"/>
      <c r="AZ67" s="21"/>
      <c r="BA67" s="21"/>
      <c r="BB67" s="21"/>
      <c r="BC67" s="21"/>
      <c r="BD67" s="21"/>
      <c r="BE67" s="21"/>
      <c r="BF67" s="21"/>
      <c r="BG67" s="21"/>
    </row>
    <row r="68" spans="1:59" x14ac:dyDescent="0.35">
      <c r="A68" s="23"/>
      <c r="B68" s="24"/>
      <c r="C68" s="26"/>
      <c r="D68" s="23"/>
      <c r="E68" s="23"/>
      <c r="F68" s="27"/>
      <c r="G68" s="23"/>
      <c r="H68" s="26"/>
      <c r="I68" s="25"/>
      <c r="J68" s="23"/>
      <c r="K68" s="26"/>
      <c r="L68" s="23"/>
      <c r="M68" s="23"/>
      <c r="N68" s="23"/>
      <c r="O68" s="23"/>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33"/>
      <c r="AT68" s="21"/>
      <c r="AU68" s="21"/>
      <c r="AV68" s="21"/>
      <c r="AW68" s="21"/>
      <c r="AX68" s="21"/>
      <c r="AY68" s="21"/>
      <c r="AZ68" s="21"/>
      <c r="BA68" s="21"/>
      <c r="BB68" s="21"/>
      <c r="BC68" s="21"/>
      <c r="BD68" s="21"/>
      <c r="BE68" s="21"/>
      <c r="BF68" s="21"/>
      <c r="BG68" s="21"/>
    </row>
    <row r="69" spans="1:59" x14ac:dyDescent="0.35">
      <c r="A69" s="23"/>
      <c r="B69" s="24"/>
      <c r="C69" s="26"/>
      <c r="D69" s="23"/>
      <c r="E69" s="23"/>
      <c r="F69" s="27"/>
      <c r="G69" s="23"/>
      <c r="H69" s="26"/>
      <c r="I69" s="25"/>
      <c r="J69" s="23"/>
      <c r="K69" s="26"/>
      <c r="L69" s="23"/>
      <c r="M69" s="23"/>
      <c r="N69" s="23"/>
      <c r="O69" s="23"/>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33"/>
      <c r="AT69" s="21"/>
      <c r="AU69" s="21"/>
      <c r="AV69" s="21"/>
      <c r="AW69" s="21"/>
      <c r="AX69" s="21"/>
      <c r="AY69" s="21"/>
      <c r="AZ69" s="21"/>
      <c r="BA69" s="21"/>
      <c r="BB69" s="21"/>
      <c r="BC69" s="21"/>
      <c r="BD69" s="21"/>
      <c r="BE69" s="21"/>
      <c r="BF69" s="21"/>
      <c r="BG69" s="21"/>
    </row>
    <row r="70" spans="1:59" x14ac:dyDescent="0.35">
      <c r="A70" s="23"/>
      <c r="B70" s="24"/>
      <c r="C70" s="26"/>
      <c r="D70" s="23"/>
      <c r="E70" s="23"/>
      <c r="F70" s="27"/>
      <c r="G70" s="23"/>
      <c r="H70" s="26"/>
      <c r="I70" s="25"/>
      <c r="J70" s="23"/>
      <c r="K70" s="26"/>
      <c r="L70" s="23"/>
      <c r="M70" s="23"/>
      <c r="N70" s="23"/>
      <c r="O70" s="23"/>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33"/>
      <c r="AT70" s="21"/>
      <c r="AU70" s="21"/>
      <c r="AV70" s="21"/>
      <c r="AW70" s="21"/>
      <c r="AX70" s="21"/>
      <c r="AY70" s="21"/>
      <c r="AZ70" s="21"/>
      <c r="BA70" s="21"/>
      <c r="BB70" s="21"/>
      <c r="BC70" s="21"/>
      <c r="BD70" s="21"/>
      <c r="BE70" s="21"/>
      <c r="BF70" s="21"/>
      <c r="BG70" s="21"/>
    </row>
    <row r="71" spans="1:59" x14ac:dyDescent="0.35">
      <c r="A71" s="23"/>
      <c r="B71" s="24"/>
      <c r="C71" s="26"/>
      <c r="D71" s="23"/>
      <c r="E71" s="23"/>
      <c r="F71" s="23"/>
      <c r="G71" s="23"/>
      <c r="H71" s="23"/>
      <c r="I71" s="23"/>
      <c r="J71" s="23"/>
      <c r="K71" s="23"/>
      <c r="L71" s="23"/>
      <c r="M71" s="23"/>
      <c r="N71" s="23"/>
      <c r="O71" s="23"/>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33"/>
      <c r="AT71" s="21"/>
      <c r="AU71" s="21"/>
      <c r="AV71" s="21"/>
      <c r="AW71" s="21"/>
      <c r="AX71" s="21"/>
      <c r="AY71" s="21"/>
      <c r="AZ71" s="21"/>
      <c r="BA71" s="21"/>
      <c r="BB71" s="21"/>
      <c r="BC71" s="21"/>
      <c r="BD71" s="21"/>
      <c r="BE71" s="21"/>
      <c r="BF71" s="21"/>
      <c r="BG71" s="21"/>
    </row>
    <row r="72" spans="1:59" x14ac:dyDescent="0.35">
      <c r="A72" s="23"/>
      <c r="B72" s="24"/>
      <c r="C72" s="26"/>
      <c r="D72" s="23"/>
      <c r="E72" s="23"/>
      <c r="F72" s="23"/>
      <c r="G72" s="23"/>
      <c r="H72" s="23"/>
      <c r="I72" s="23"/>
      <c r="J72" s="23"/>
      <c r="K72" s="23"/>
      <c r="L72" s="23"/>
      <c r="M72" s="23"/>
      <c r="N72" s="23"/>
      <c r="O72" s="23"/>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33"/>
      <c r="AT72" s="21"/>
      <c r="AU72" s="21"/>
      <c r="AV72" s="21"/>
      <c r="AW72" s="21"/>
      <c r="AX72" s="21"/>
      <c r="AY72" s="21"/>
      <c r="AZ72" s="21"/>
      <c r="BA72" s="21"/>
      <c r="BB72" s="21"/>
      <c r="BC72" s="21"/>
      <c r="BD72" s="21"/>
      <c r="BE72" s="21"/>
      <c r="BF72" s="21"/>
      <c r="BG72" s="21"/>
    </row>
    <row r="73" spans="1:59" x14ac:dyDescent="0.35">
      <c r="A73" s="23"/>
      <c r="B73" s="24"/>
      <c r="C73" s="26"/>
      <c r="D73" s="23"/>
      <c r="E73" s="23"/>
      <c r="F73" s="27"/>
      <c r="G73" s="23"/>
      <c r="H73" s="26"/>
      <c r="I73" s="25"/>
      <c r="J73" s="23"/>
      <c r="K73" s="26"/>
      <c r="L73" s="23"/>
      <c r="M73" s="23"/>
      <c r="N73" s="23"/>
      <c r="O73" s="23"/>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33"/>
      <c r="AT73" s="21"/>
      <c r="AU73" s="21"/>
      <c r="AV73" s="21"/>
      <c r="AW73" s="21"/>
      <c r="AX73" s="21"/>
      <c r="AY73" s="21"/>
      <c r="AZ73" s="21"/>
      <c r="BA73" s="21"/>
      <c r="BB73" s="21"/>
      <c r="BC73" s="21"/>
      <c r="BD73" s="21"/>
      <c r="BE73" s="21"/>
      <c r="BF73" s="21"/>
      <c r="BG73" s="21"/>
    </row>
    <row r="74" spans="1:59" x14ac:dyDescent="0.35">
      <c r="A74" s="23"/>
      <c r="B74" s="24"/>
      <c r="C74" s="26"/>
      <c r="D74" s="23"/>
      <c r="E74" s="23"/>
      <c r="F74" s="27"/>
      <c r="G74" s="23"/>
      <c r="H74" s="26"/>
      <c r="I74" s="25"/>
      <c r="J74" s="23"/>
      <c r="K74" s="26"/>
      <c r="L74" s="23"/>
      <c r="M74" s="23"/>
      <c r="N74" s="23"/>
      <c r="O74" s="23"/>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33"/>
      <c r="AT74" s="21"/>
      <c r="AU74" s="21"/>
      <c r="AV74" s="21"/>
      <c r="AW74" s="21"/>
      <c r="AX74" s="21"/>
      <c r="AY74" s="21"/>
      <c r="AZ74" s="21"/>
      <c r="BA74" s="21"/>
      <c r="BB74" s="21"/>
      <c r="BC74" s="21"/>
      <c r="BD74" s="21"/>
      <c r="BE74" s="21"/>
      <c r="BF74" s="21"/>
      <c r="BG74" s="21"/>
    </row>
    <row r="75" spans="1:59" x14ac:dyDescent="0.35">
      <c r="A75" s="23"/>
      <c r="B75" s="24"/>
      <c r="C75" s="26"/>
      <c r="D75" s="23"/>
      <c r="E75" s="23"/>
      <c r="F75" s="27"/>
      <c r="G75" s="23"/>
      <c r="H75" s="26"/>
      <c r="I75" s="25"/>
      <c r="J75" s="23"/>
      <c r="K75" s="26"/>
      <c r="L75" s="23"/>
      <c r="M75" s="23"/>
      <c r="N75" s="23"/>
      <c r="O75" s="23"/>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33"/>
      <c r="AT75" s="21"/>
      <c r="AU75" s="21"/>
      <c r="AV75" s="21"/>
      <c r="AW75" s="21"/>
      <c r="AX75" s="21"/>
      <c r="AY75" s="21"/>
      <c r="AZ75" s="21"/>
      <c r="BA75" s="21"/>
      <c r="BB75" s="21"/>
      <c r="BC75" s="21"/>
      <c r="BD75" s="21"/>
      <c r="BE75" s="21"/>
      <c r="BF75" s="21"/>
      <c r="BG75" s="21"/>
    </row>
    <row r="76" spans="1:59" x14ac:dyDescent="0.35">
      <c r="A76" s="23"/>
      <c r="B76" s="24"/>
      <c r="C76" s="26"/>
      <c r="D76" s="23"/>
      <c r="E76" s="23"/>
      <c r="F76" s="27"/>
      <c r="G76" s="23"/>
      <c r="H76" s="26"/>
      <c r="I76" s="25"/>
      <c r="J76" s="23"/>
      <c r="K76" s="26"/>
      <c r="L76" s="23"/>
      <c r="M76" s="23"/>
      <c r="N76" s="23"/>
      <c r="O76" s="23"/>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33"/>
      <c r="AT76" s="21"/>
      <c r="AU76" s="21"/>
      <c r="AV76" s="21"/>
      <c r="AW76" s="21"/>
      <c r="AX76" s="21"/>
      <c r="AY76" s="21"/>
      <c r="AZ76" s="21"/>
      <c r="BA76" s="21"/>
      <c r="BB76" s="21"/>
      <c r="BC76" s="21"/>
      <c r="BD76" s="21"/>
      <c r="BE76" s="21"/>
      <c r="BF76" s="21"/>
      <c r="BG76" s="21"/>
    </row>
    <row r="77" spans="1:59" x14ac:dyDescent="0.35">
      <c r="A77" s="23"/>
      <c r="B77" s="24"/>
      <c r="C77" s="26"/>
      <c r="D77" s="23"/>
      <c r="E77" s="23"/>
      <c r="F77" s="27"/>
      <c r="G77" s="23"/>
      <c r="H77" s="26"/>
      <c r="I77" s="25"/>
      <c r="J77" s="23"/>
      <c r="K77" s="26"/>
      <c r="L77" s="23"/>
      <c r="M77" s="23"/>
      <c r="N77" s="23"/>
      <c r="O77" s="23"/>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33"/>
      <c r="AT77" s="21"/>
      <c r="AU77" s="21"/>
      <c r="AV77" s="21"/>
      <c r="AW77" s="21"/>
      <c r="AX77" s="21"/>
      <c r="AY77" s="21"/>
      <c r="AZ77" s="21"/>
      <c r="BA77" s="21"/>
      <c r="BB77" s="21"/>
      <c r="BC77" s="21"/>
      <c r="BD77" s="21"/>
      <c r="BE77" s="21"/>
      <c r="BF77" s="21"/>
      <c r="BG77" s="21"/>
    </row>
    <row r="78" spans="1:59" x14ac:dyDescent="0.35">
      <c r="B78" s="6"/>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33"/>
      <c r="AT78" s="14"/>
      <c r="AU78" s="14"/>
      <c r="AV78" s="14"/>
      <c r="AW78" s="14"/>
      <c r="AX78" s="14"/>
      <c r="AY78" s="14"/>
      <c r="AZ78" s="14"/>
      <c r="BA78" s="14"/>
      <c r="BB78" s="14"/>
      <c r="BC78" s="14"/>
      <c r="BD78" s="14"/>
      <c r="BE78" s="14"/>
      <c r="BF78" s="14"/>
      <c r="BG78" s="14"/>
    </row>
    <row r="79" spans="1:59" x14ac:dyDescent="0.35">
      <c r="B79" s="6"/>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33"/>
      <c r="AT79" s="14"/>
      <c r="AU79" s="14"/>
      <c r="AV79" s="14"/>
      <c r="AW79" s="14"/>
      <c r="AX79" s="14"/>
      <c r="AY79" s="14"/>
      <c r="AZ79" s="14"/>
      <c r="BA79" s="14"/>
      <c r="BB79" s="14"/>
      <c r="BC79" s="14"/>
      <c r="BD79" s="14"/>
      <c r="BE79" s="14"/>
      <c r="BF79" s="14"/>
      <c r="BG79" s="14"/>
    </row>
    <row r="80" spans="1:59" x14ac:dyDescent="0.35">
      <c r="B80" s="6"/>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33"/>
      <c r="AT80" s="14"/>
      <c r="AU80" s="14"/>
      <c r="AV80" s="14"/>
      <c r="AW80" s="14"/>
      <c r="AX80" s="14"/>
      <c r="AY80" s="14"/>
      <c r="AZ80" s="14"/>
      <c r="BA80" s="14"/>
      <c r="BB80" s="14"/>
      <c r="BC80" s="14"/>
      <c r="BD80" s="14"/>
      <c r="BE80" s="14"/>
      <c r="BF80" s="14"/>
      <c r="BG80" s="14"/>
    </row>
    <row r="81" spans="2:59" x14ac:dyDescent="0.35">
      <c r="B81" s="6"/>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33"/>
      <c r="AT81" s="14"/>
      <c r="AU81" s="14"/>
      <c r="AV81" s="14"/>
      <c r="AW81" s="14"/>
      <c r="AX81" s="14"/>
      <c r="AY81" s="14"/>
      <c r="AZ81" s="14"/>
      <c r="BA81" s="14"/>
      <c r="BB81" s="14"/>
      <c r="BC81" s="14"/>
      <c r="BD81" s="14"/>
      <c r="BE81" s="14"/>
      <c r="BF81" s="14"/>
      <c r="BG81" s="14"/>
    </row>
    <row r="82" spans="2:59" x14ac:dyDescent="0.35">
      <c r="B82" s="6"/>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33"/>
      <c r="AT82" s="14"/>
      <c r="AU82" s="14"/>
      <c r="AV82" s="14"/>
      <c r="AW82" s="14"/>
      <c r="AX82" s="14"/>
      <c r="AY82" s="14"/>
      <c r="AZ82" s="14"/>
      <c r="BA82" s="14"/>
      <c r="BB82" s="14"/>
      <c r="BC82" s="14"/>
      <c r="BD82" s="14"/>
      <c r="BE82" s="14"/>
      <c r="BF82" s="14"/>
      <c r="BG82" s="14"/>
    </row>
    <row r="83" spans="2:59" x14ac:dyDescent="0.35">
      <c r="B83" s="6"/>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33"/>
      <c r="AT83" s="14"/>
      <c r="AU83" s="14"/>
      <c r="AV83" s="14"/>
      <c r="AW83" s="14"/>
      <c r="AX83" s="14"/>
      <c r="AY83" s="14"/>
      <c r="AZ83" s="14"/>
      <c r="BA83" s="14"/>
      <c r="BB83" s="14"/>
      <c r="BC83" s="14"/>
      <c r="BD83" s="14"/>
      <c r="BE83" s="14"/>
      <c r="BF83" s="14"/>
      <c r="BG83" s="14"/>
    </row>
    <row r="84" spans="2:59" x14ac:dyDescent="0.35">
      <c r="B84" s="6"/>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33"/>
      <c r="AT84" s="14"/>
      <c r="AU84" s="14"/>
      <c r="AV84" s="14"/>
      <c r="AW84" s="14"/>
      <c r="AX84" s="14"/>
      <c r="AY84" s="14"/>
      <c r="AZ84" s="14"/>
      <c r="BA84" s="14"/>
      <c r="BB84" s="14"/>
      <c r="BC84" s="14"/>
      <c r="BD84" s="14"/>
      <c r="BE84" s="14"/>
      <c r="BF84" s="14"/>
      <c r="BG84" s="14"/>
    </row>
    <row r="85" spans="2:59" x14ac:dyDescent="0.35">
      <c r="B85" s="6"/>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33"/>
      <c r="AT85" s="14"/>
      <c r="AU85" s="14"/>
      <c r="AV85" s="14"/>
      <c r="AW85" s="14"/>
      <c r="AX85" s="14"/>
      <c r="AY85" s="14"/>
      <c r="AZ85" s="14"/>
      <c r="BA85" s="14"/>
      <c r="BB85" s="14"/>
      <c r="BC85" s="14"/>
      <c r="BD85" s="14"/>
      <c r="BE85" s="14"/>
      <c r="BF85" s="14"/>
      <c r="BG85" s="14"/>
    </row>
    <row r="86" spans="2:59" x14ac:dyDescent="0.35">
      <c r="B86" s="6"/>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33"/>
      <c r="AT86" s="14"/>
      <c r="AU86" s="14"/>
      <c r="AV86" s="14"/>
      <c r="AW86" s="14"/>
      <c r="AX86" s="14"/>
      <c r="AY86" s="14"/>
      <c r="AZ86" s="14"/>
      <c r="BA86" s="14"/>
      <c r="BB86" s="14"/>
      <c r="BC86" s="14"/>
      <c r="BD86" s="14"/>
      <c r="BE86" s="14"/>
      <c r="BF86" s="14"/>
      <c r="BG86" s="14"/>
    </row>
    <row r="87" spans="2:59" x14ac:dyDescent="0.35">
      <c r="B87" s="6"/>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33"/>
      <c r="AT87" s="14"/>
      <c r="AU87" s="14"/>
      <c r="AV87" s="14"/>
      <c r="AW87" s="14"/>
      <c r="AX87" s="14"/>
      <c r="AY87" s="14"/>
      <c r="AZ87" s="14"/>
      <c r="BA87" s="14"/>
      <c r="BB87" s="14"/>
      <c r="BC87" s="14"/>
      <c r="BD87" s="14"/>
      <c r="BE87" s="14"/>
      <c r="BF87" s="14"/>
      <c r="BG87" s="14"/>
    </row>
    <row r="88" spans="2:59" x14ac:dyDescent="0.35">
      <c r="B88" s="6"/>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33"/>
      <c r="AT88" s="14"/>
      <c r="AU88" s="14"/>
      <c r="AV88" s="14"/>
      <c r="AW88" s="14"/>
      <c r="AX88" s="14"/>
      <c r="AY88" s="14"/>
      <c r="AZ88" s="14"/>
      <c r="BA88" s="14"/>
      <c r="BB88" s="14"/>
      <c r="BC88" s="14"/>
      <c r="BD88" s="14"/>
      <c r="BE88" s="14"/>
      <c r="BF88" s="14"/>
      <c r="BG88" s="14"/>
    </row>
    <row r="89" spans="2:59" x14ac:dyDescent="0.35">
      <c r="B89" s="6"/>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33"/>
      <c r="AT89" s="14"/>
      <c r="AU89" s="14"/>
      <c r="AV89" s="14"/>
      <c r="AW89" s="14"/>
      <c r="AX89" s="14"/>
      <c r="AY89" s="14"/>
      <c r="AZ89" s="14"/>
      <c r="BA89" s="14"/>
      <c r="BB89" s="14"/>
      <c r="BC89" s="14"/>
      <c r="BD89" s="14"/>
      <c r="BE89" s="14"/>
      <c r="BF89" s="14"/>
      <c r="BG89" s="14"/>
    </row>
    <row r="90" spans="2:59" x14ac:dyDescent="0.35">
      <c r="B90" s="6"/>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33"/>
      <c r="AT90" s="14"/>
      <c r="AU90" s="14"/>
      <c r="AV90" s="14"/>
      <c r="AW90" s="14"/>
      <c r="AX90" s="14"/>
      <c r="AY90" s="14"/>
      <c r="AZ90" s="14"/>
      <c r="BA90" s="14"/>
      <c r="BB90" s="14"/>
      <c r="BC90" s="14"/>
      <c r="BD90" s="14"/>
      <c r="BE90" s="14"/>
      <c r="BF90" s="14"/>
      <c r="BG90" s="14"/>
    </row>
    <row r="91" spans="2:59" x14ac:dyDescent="0.35">
      <c r="B91" s="6"/>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33"/>
      <c r="AT91" s="14"/>
      <c r="AU91" s="14"/>
      <c r="AV91" s="14"/>
      <c r="AW91" s="14"/>
      <c r="AX91" s="14"/>
      <c r="AY91" s="14"/>
      <c r="AZ91" s="14"/>
      <c r="BA91" s="14"/>
      <c r="BB91" s="14"/>
      <c r="BC91" s="14"/>
      <c r="BD91" s="14"/>
      <c r="BE91" s="14"/>
      <c r="BF91" s="14"/>
      <c r="BG91" s="14"/>
    </row>
    <row r="92" spans="2:59" x14ac:dyDescent="0.35">
      <c r="B92" s="6"/>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33"/>
      <c r="AT92" s="14"/>
      <c r="AU92" s="14"/>
      <c r="AV92" s="14"/>
      <c r="AW92" s="14"/>
      <c r="AX92" s="14"/>
      <c r="AY92" s="14"/>
      <c r="AZ92" s="14"/>
      <c r="BA92" s="14"/>
      <c r="BB92" s="14"/>
      <c r="BC92" s="14"/>
      <c r="BD92" s="14"/>
      <c r="BE92" s="14"/>
      <c r="BF92" s="14"/>
      <c r="BG92" s="14"/>
    </row>
    <row r="93" spans="2:59" x14ac:dyDescent="0.35">
      <c r="B93" s="6"/>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33"/>
      <c r="AT93" s="14"/>
      <c r="AU93" s="14"/>
      <c r="AV93" s="14"/>
      <c r="AW93" s="14"/>
      <c r="AX93" s="14"/>
      <c r="AY93" s="14"/>
      <c r="AZ93" s="14"/>
      <c r="BA93" s="14"/>
      <c r="BB93" s="14"/>
      <c r="BC93" s="14"/>
      <c r="BD93" s="14"/>
      <c r="BE93" s="14"/>
      <c r="BF93" s="14"/>
      <c r="BG93" s="14"/>
    </row>
    <row r="94" spans="2:59" x14ac:dyDescent="0.35">
      <c r="B94" s="6"/>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33"/>
      <c r="AT94" s="14"/>
      <c r="AU94" s="14"/>
      <c r="AV94" s="14"/>
      <c r="AW94" s="14"/>
      <c r="AX94" s="14"/>
      <c r="AY94" s="14"/>
      <c r="AZ94" s="14"/>
      <c r="BA94" s="14"/>
      <c r="BB94" s="14"/>
      <c r="BC94" s="14"/>
      <c r="BD94" s="14"/>
      <c r="BE94" s="14"/>
      <c r="BF94" s="14"/>
      <c r="BG94" s="14"/>
    </row>
    <row r="95" spans="2:59" x14ac:dyDescent="0.35">
      <c r="B95" s="6"/>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33"/>
      <c r="AT95" s="14"/>
      <c r="AU95" s="14"/>
      <c r="AV95" s="14"/>
      <c r="AW95" s="14"/>
      <c r="AX95" s="14"/>
      <c r="AY95" s="14"/>
      <c r="AZ95" s="14"/>
      <c r="BA95" s="14"/>
      <c r="BB95" s="14"/>
      <c r="BC95" s="14"/>
      <c r="BD95" s="14"/>
      <c r="BE95" s="14"/>
      <c r="BF95" s="14"/>
      <c r="BG95" s="14"/>
    </row>
    <row r="96" spans="2:59" x14ac:dyDescent="0.35">
      <c r="B96" s="6"/>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33"/>
      <c r="AT96" s="14"/>
      <c r="AU96" s="14"/>
      <c r="AV96" s="14"/>
      <c r="AW96" s="14"/>
      <c r="AX96" s="14"/>
      <c r="AY96" s="14"/>
      <c r="AZ96" s="14"/>
      <c r="BA96" s="14"/>
      <c r="BB96" s="14"/>
      <c r="BC96" s="14"/>
      <c r="BD96" s="14"/>
      <c r="BE96" s="14"/>
      <c r="BF96" s="14"/>
      <c r="BG96" s="14"/>
    </row>
    <row r="97" spans="2:59" x14ac:dyDescent="0.35">
      <c r="B97" s="6"/>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33"/>
      <c r="AT97" s="14"/>
      <c r="AU97" s="14"/>
      <c r="AV97" s="14"/>
      <c r="AW97" s="14"/>
      <c r="AX97" s="14"/>
      <c r="AY97" s="14"/>
      <c r="AZ97" s="14"/>
      <c r="BA97" s="14"/>
      <c r="BB97" s="14"/>
      <c r="BC97" s="14"/>
      <c r="BD97" s="14"/>
      <c r="BE97" s="14"/>
      <c r="BF97" s="14"/>
      <c r="BG97" s="14"/>
    </row>
    <row r="98" spans="2:59" x14ac:dyDescent="0.35">
      <c r="B98" s="6"/>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33"/>
      <c r="AT98" s="14"/>
      <c r="AU98" s="14"/>
      <c r="AV98" s="14"/>
      <c r="AW98" s="14"/>
      <c r="AX98" s="14"/>
      <c r="AY98" s="14"/>
      <c r="AZ98" s="14"/>
      <c r="BA98" s="14"/>
      <c r="BB98" s="14"/>
      <c r="BC98" s="14"/>
      <c r="BD98" s="14"/>
      <c r="BE98" s="14"/>
      <c r="BF98" s="14"/>
      <c r="BG98" s="14"/>
    </row>
    <row r="99" spans="2:59" x14ac:dyDescent="0.35">
      <c r="B99" s="6"/>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33"/>
      <c r="AT99" s="14"/>
      <c r="AU99" s="14"/>
      <c r="AV99" s="14"/>
      <c r="AW99" s="14"/>
      <c r="AX99" s="14"/>
      <c r="AY99" s="14"/>
      <c r="AZ99" s="14"/>
      <c r="BA99" s="14"/>
      <c r="BB99" s="14"/>
      <c r="BC99" s="14"/>
      <c r="BD99" s="14"/>
      <c r="BE99" s="14"/>
      <c r="BF99" s="14"/>
      <c r="BG99" s="14"/>
    </row>
    <row r="100" spans="2:59" x14ac:dyDescent="0.35">
      <c r="B100" s="6"/>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33"/>
      <c r="AT100" s="14"/>
      <c r="AU100" s="14"/>
      <c r="AV100" s="14"/>
      <c r="AW100" s="14"/>
      <c r="AX100" s="14"/>
      <c r="AY100" s="14"/>
      <c r="AZ100" s="14"/>
      <c r="BA100" s="14"/>
      <c r="BB100" s="14"/>
      <c r="BC100" s="14"/>
      <c r="BD100" s="14"/>
      <c r="BE100" s="14"/>
      <c r="BF100" s="14"/>
      <c r="BG100" s="14"/>
    </row>
    <row r="101" spans="2:59" x14ac:dyDescent="0.35">
      <c r="B101" s="6"/>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33"/>
      <c r="AT101" s="14"/>
      <c r="AU101" s="14"/>
      <c r="AV101" s="14"/>
      <c r="AW101" s="14"/>
      <c r="AX101" s="14"/>
      <c r="AY101" s="14"/>
      <c r="AZ101" s="14"/>
      <c r="BA101" s="14"/>
      <c r="BB101" s="14"/>
      <c r="BC101" s="14"/>
      <c r="BD101" s="14"/>
      <c r="BE101" s="14"/>
      <c r="BF101" s="14"/>
      <c r="BG101" s="14"/>
    </row>
    <row r="102" spans="2:59" x14ac:dyDescent="0.35">
      <c r="B102" s="6"/>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33"/>
      <c r="AT102" s="14"/>
      <c r="AU102" s="14"/>
      <c r="AV102" s="14"/>
      <c r="AW102" s="14"/>
      <c r="AX102" s="14"/>
      <c r="AY102" s="14"/>
      <c r="AZ102" s="14"/>
      <c r="BA102" s="14"/>
      <c r="BB102" s="14"/>
      <c r="BC102" s="14"/>
      <c r="BD102" s="14"/>
      <c r="BE102" s="14"/>
      <c r="BF102" s="14"/>
      <c r="BG102" s="14"/>
    </row>
    <row r="103" spans="2:59" x14ac:dyDescent="0.35">
      <c r="B103" s="6"/>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33"/>
      <c r="AT103" s="14"/>
      <c r="AU103" s="14"/>
      <c r="AV103" s="14"/>
      <c r="AW103" s="14"/>
      <c r="AX103" s="14"/>
      <c r="AY103" s="14"/>
      <c r="AZ103" s="14"/>
      <c r="BA103" s="14"/>
      <c r="BB103" s="14"/>
      <c r="BC103" s="14"/>
      <c r="BD103" s="14"/>
      <c r="BE103" s="14"/>
      <c r="BF103" s="14"/>
      <c r="BG103" s="14"/>
    </row>
    <row r="104" spans="2:59" x14ac:dyDescent="0.35">
      <c r="B104" s="6"/>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33"/>
      <c r="AT104" s="14"/>
      <c r="AU104" s="14"/>
      <c r="AV104" s="14"/>
      <c r="AW104" s="14"/>
      <c r="AX104" s="14"/>
      <c r="AY104" s="14"/>
      <c r="AZ104" s="14"/>
      <c r="BA104" s="14"/>
      <c r="BB104" s="14"/>
      <c r="BC104" s="14"/>
      <c r="BD104" s="14"/>
      <c r="BE104" s="14"/>
      <c r="BF104" s="14"/>
      <c r="BG104" s="14"/>
    </row>
    <row r="105" spans="2:59" x14ac:dyDescent="0.35">
      <c r="B105" s="6"/>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33"/>
      <c r="AT105" s="14"/>
      <c r="AU105" s="14"/>
      <c r="AV105" s="14"/>
      <c r="AW105" s="14"/>
      <c r="AX105" s="14"/>
      <c r="AY105" s="14"/>
      <c r="AZ105" s="14"/>
      <c r="BA105" s="14"/>
      <c r="BB105" s="14"/>
      <c r="BC105" s="14"/>
      <c r="BD105" s="14"/>
      <c r="BE105" s="14"/>
      <c r="BF105" s="14"/>
      <c r="BG105" s="14"/>
    </row>
    <row r="106" spans="2:59" x14ac:dyDescent="0.35">
      <c r="B106" s="6"/>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33"/>
      <c r="AT106" s="14"/>
      <c r="AU106" s="14"/>
      <c r="AV106" s="14"/>
      <c r="AW106" s="14"/>
      <c r="AX106" s="14"/>
      <c r="AY106" s="14"/>
      <c r="AZ106" s="14"/>
      <c r="BA106" s="14"/>
      <c r="BB106" s="14"/>
      <c r="BC106" s="14"/>
      <c r="BD106" s="14"/>
      <c r="BE106" s="14"/>
      <c r="BF106" s="14"/>
      <c r="BG106" s="14"/>
    </row>
    <row r="107" spans="2:59" x14ac:dyDescent="0.35">
      <c r="B107" s="6"/>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33"/>
      <c r="AT107" s="14"/>
      <c r="AU107" s="14"/>
      <c r="AV107" s="14"/>
      <c r="AW107" s="14"/>
      <c r="AX107" s="14"/>
      <c r="AY107" s="14"/>
      <c r="AZ107" s="14"/>
      <c r="BA107" s="14"/>
      <c r="BB107" s="14"/>
      <c r="BC107" s="14"/>
      <c r="BD107" s="14"/>
      <c r="BE107" s="14"/>
      <c r="BF107" s="14"/>
      <c r="BG107" s="14"/>
    </row>
    <row r="108" spans="2:59" x14ac:dyDescent="0.35">
      <c r="B108" s="6"/>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33"/>
      <c r="AT108" s="14"/>
      <c r="AU108" s="14"/>
      <c r="AV108" s="14"/>
      <c r="AW108" s="14"/>
      <c r="AX108" s="14"/>
      <c r="AY108" s="14"/>
      <c r="AZ108" s="14"/>
      <c r="BA108" s="14"/>
      <c r="BB108" s="14"/>
      <c r="BC108" s="14"/>
      <c r="BD108" s="14"/>
      <c r="BE108" s="14"/>
      <c r="BF108" s="14"/>
      <c r="BG108" s="14"/>
    </row>
    <row r="109" spans="2:59" x14ac:dyDescent="0.35">
      <c r="B109" s="6"/>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33"/>
      <c r="AT109" s="14"/>
      <c r="AU109" s="14"/>
      <c r="AV109" s="14"/>
      <c r="AW109" s="14"/>
      <c r="AX109" s="14"/>
      <c r="AY109" s="14"/>
      <c r="AZ109" s="14"/>
      <c r="BA109" s="14"/>
      <c r="BB109" s="14"/>
      <c r="BC109" s="14"/>
      <c r="BD109" s="14"/>
      <c r="BE109" s="14"/>
      <c r="BF109" s="14"/>
      <c r="BG109" s="14"/>
    </row>
    <row r="110" spans="2:59" x14ac:dyDescent="0.35">
      <c r="B110" s="6"/>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33"/>
      <c r="AT110" s="14"/>
      <c r="AU110" s="14"/>
      <c r="AV110" s="14"/>
      <c r="AW110" s="14"/>
      <c r="AX110" s="14"/>
      <c r="AY110" s="14"/>
      <c r="AZ110" s="14"/>
      <c r="BA110" s="14"/>
      <c r="BB110" s="14"/>
      <c r="BC110" s="14"/>
      <c r="BD110" s="14"/>
      <c r="BE110" s="14"/>
      <c r="BF110" s="14"/>
      <c r="BG110" s="14"/>
    </row>
    <row r="111" spans="2:59" x14ac:dyDescent="0.35">
      <c r="B111" s="6"/>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33"/>
      <c r="AT111" s="14"/>
      <c r="AU111" s="14"/>
      <c r="AV111" s="14"/>
      <c r="AW111" s="14"/>
      <c r="AX111" s="14"/>
      <c r="AY111" s="14"/>
      <c r="AZ111" s="14"/>
      <c r="BA111" s="14"/>
      <c r="BB111" s="14"/>
      <c r="BC111" s="14"/>
      <c r="BD111" s="14"/>
      <c r="BE111" s="14"/>
      <c r="BF111" s="14"/>
      <c r="BG111" s="14"/>
    </row>
    <row r="112" spans="2:59" x14ac:dyDescent="0.35">
      <c r="B112" s="6"/>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33"/>
      <c r="AT112" s="14"/>
      <c r="AU112" s="14"/>
      <c r="AV112" s="14"/>
      <c r="AW112" s="14"/>
      <c r="AX112" s="14"/>
      <c r="AY112" s="14"/>
      <c r="AZ112" s="14"/>
      <c r="BA112" s="14"/>
      <c r="BB112" s="14"/>
      <c r="BC112" s="14"/>
      <c r="BD112" s="14"/>
      <c r="BE112" s="14"/>
      <c r="BF112" s="14"/>
      <c r="BG112" s="14"/>
    </row>
    <row r="113" spans="2:59" x14ac:dyDescent="0.35">
      <c r="B113" s="6"/>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33"/>
      <c r="AT113" s="14"/>
      <c r="AU113" s="14"/>
      <c r="AV113" s="14"/>
      <c r="AW113" s="14"/>
      <c r="AX113" s="14"/>
      <c r="AY113" s="14"/>
      <c r="AZ113" s="14"/>
      <c r="BA113" s="14"/>
      <c r="BB113" s="14"/>
      <c r="BC113" s="14"/>
      <c r="BD113" s="14"/>
      <c r="BE113" s="14"/>
      <c r="BF113" s="14"/>
      <c r="BG113" s="14"/>
    </row>
    <row r="114" spans="2:59" x14ac:dyDescent="0.35">
      <c r="B114" s="6"/>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33"/>
      <c r="AT114" s="14"/>
      <c r="AU114" s="14"/>
      <c r="AV114" s="14"/>
      <c r="AW114" s="14"/>
      <c r="AX114" s="14"/>
      <c r="AY114" s="14"/>
      <c r="AZ114" s="14"/>
      <c r="BA114" s="14"/>
      <c r="BB114" s="14"/>
      <c r="BC114" s="14"/>
      <c r="BD114" s="14"/>
      <c r="BE114" s="14"/>
      <c r="BF114" s="14"/>
      <c r="BG114" s="14"/>
    </row>
    <row r="115" spans="2:59" x14ac:dyDescent="0.35">
      <c r="B115" s="6"/>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33"/>
      <c r="AT115" s="14"/>
      <c r="AU115" s="14"/>
      <c r="AV115" s="14"/>
      <c r="AW115" s="14"/>
      <c r="AX115" s="14"/>
      <c r="AY115" s="14"/>
      <c r="AZ115" s="14"/>
      <c r="BA115" s="14"/>
      <c r="BB115" s="14"/>
      <c r="BC115" s="14"/>
      <c r="BD115" s="14"/>
      <c r="BE115" s="14"/>
      <c r="BF115" s="14"/>
      <c r="BG115" s="14"/>
    </row>
    <row r="116" spans="2:59" x14ac:dyDescent="0.35">
      <c r="B116" s="6"/>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33"/>
      <c r="AT116" s="14"/>
      <c r="AU116" s="14"/>
      <c r="AV116" s="14"/>
      <c r="AW116" s="14"/>
      <c r="AX116" s="14"/>
      <c r="AY116" s="14"/>
      <c r="AZ116" s="14"/>
      <c r="BA116" s="14"/>
      <c r="BB116" s="14"/>
      <c r="BC116" s="14"/>
      <c r="BD116" s="14"/>
      <c r="BE116" s="14"/>
      <c r="BF116" s="14"/>
      <c r="BG116" s="14"/>
    </row>
    <row r="117" spans="2:59" x14ac:dyDescent="0.35">
      <c r="B117" s="6"/>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33"/>
      <c r="AT117" s="14"/>
      <c r="AU117" s="14"/>
      <c r="AV117" s="14"/>
      <c r="AW117" s="14"/>
      <c r="AX117" s="14"/>
      <c r="AY117" s="14"/>
      <c r="AZ117" s="14"/>
      <c r="BA117" s="14"/>
      <c r="BB117" s="14"/>
      <c r="BC117" s="14"/>
      <c r="BD117" s="14"/>
      <c r="BE117" s="14"/>
      <c r="BF117" s="14"/>
      <c r="BG117" s="14"/>
    </row>
    <row r="118" spans="2:59" x14ac:dyDescent="0.35">
      <c r="B118" s="6"/>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33"/>
      <c r="AT118" s="14"/>
      <c r="AU118" s="14"/>
      <c r="AV118" s="14"/>
      <c r="AW118" s="14"/>
      <c r="AX118" s="14"/>
      <c r="AY118" s="14"/>
      <c r="AZ118" s="14"/>
      <c r="BA118" s="14"/>
      <c r="BB118" s="14"/>
      <c r="BC118" s="14"/>
      <c r="BD118" s="14"/>
      <c r="BE118" s="14"/>
      <c r="BF118" s="14"/>
      <c r="BG118" s="14"/>
    </row>
    <row r="119" spans="2:59" x14ac:dyDescent="0.35">
      <c r="B119" s="6"/>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33"/>
      <c r="AT119" s="14"/>
      <c r="AU119" s="14"/>
      <c r="AV119" s="14"/>
      <c r="AW119" s="14"/>
      <c r="AX119" s="14"/>
      <c r="AY119" s="14"/>
      <c r="AZ119" s="14"/>
      <c r="BA119" s="14"/>
      <c r="BB119" s="14"/>
      <c r="BC119" s="14"/>
      <c r="BD119" s="14"/>
      <c r="BE119" s="14"/>
      <c r="BF119" s="14"/>
      <c r="BG119" s="14"/>
    </row>
    <row r="120" spans="2:59" x14ac:dyDescent="0.35">
      <c r="B120" s="6"/>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33"/>
      <c r="AT120" s="14"/>
      <c r="AU120" s="14"/>
      <c r="AV120" s="14"/>
      <c r="AW120" s="14"/>
      <c r="AX120" s="14"/>
      <c r="AY120" s="14"/>
      <c r="AZ120" s="14"/>
      <c r="BA120" s="14"/>
      <c r="BB120" s="14"/>
      <c r="BC120" s="14"/>
      <c r="BD120" s="14"/>
      <c r="BE120" s="14"/>
      <c r="BF120" s="14"/>
      <c r="BG120" s="14"/>
    </row>
    <row r="121" spans="2:59" x14ac:dyDescent="0.35">
      <c r="B121" s="6"/>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33"/>
      <c r="AT121" s="14"/>
      <c r="AU121" s="14"/>
      <c r="AV121" s="14"/>
      <c r="AW121" s="14"/>
      <c r="AX121" s="14"/>
      <c r="AY121" s="14"/>
      <c r="AZ121" s="14"/>
      <c r="BA121" s="14"/>
      <c r="BB121" s="14"/>
      <c r="BC121" s="14"/>
      <c r="BD121" s="14"/>
      <c r="BE121" s="14"/>
      <c r="BF121" s="14"/>
      <c r="BG121" s="14"/>
    </row>
    <row r="122" spans="2:59" x14ac:dyDescent="0.35">
      <c r="B122" s="6"/>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33"/>
      <c r="AT122" s="14"/>
      <c r="AU122" s="14"/>
      <c r="AV122" s="14"/>
      <c r="AW122" s="14"/>
      <c r="AX122" s="14"/>
      <c r="AY122" s="14"/>
      <c r="AZ122" s="14"/>
      <c r="BA122" s="14"/>
      <c r="BB122" s="14"/>
      <c r="BC122" s="14"/>
      <c r="BD122" s="14"/>
      <c r="BE122" s="14"/>
      <c r="BF122" s="14"/>
      <c r="BG122" s="14"/>
    </row>
    <row r="123" spans="2:59" x14ac:dyDescent="0.35">
      <c r="B123" s="6"/>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33"/>
      <c r="AT123" s="14"/>
      <c r="AU123" s="14"/>
      <c r="AV123" s="14"/>
      <c r="AW123" s="14"/>
      <c r="AX123" s="14"/>
      <c r="AY123" s="14"/>
      <c r="AZ123" s="14"/>
      <c r="BA123" s="14"/>
      <c r="BB123" s="14"/>
      <c r="BC123" s="14"/>
      <c r="BD123" s="14"/>
      <c r="BE123" s="14"/>
      <c r="BF123" s="14"/>
      <c r="BG123" s="14"/>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BG84"/>
  <sheetViews>
    <sheetView tabSelected="1" zoomScale="70" zoomScaleNormal="70" workbookViewId="0">
      <selection activeCell="A3" sqref="A3"/>
    </sheetView>
  </sheetViews>
  <sheetFormatPr defaultRowHeight="14.5" x14ac:dyDescent="0.35"/>
  <cols>
    <col min="1" max="1" width="13" customWidth="1"/>
    <col min="2" max="2" width="16.81640625" bestFit="1" customWidth="1"/>
    <col min="3" max="3" width="27.1796875" bestFit="1" customWidth="1"/>
    <col min="4" max="4" width="9.81640625" customWidth="1"/>
    <col min="5" max="5" width="18.1796875" bestFit="1" customWidth="1"/>
    <col min="6" max="6" width="12.81640625" bestFit="1" customWidth="1"/>
    <col min="7" max="7" width="9.7265625" bestFit="1" customWidth="1"/>
    <col min="8" max="8" width="11" bestFit="1" customWidth="1"/>
    <col min="9" max="9" width="22.81640625" bestFit="1" customWidth="1"/>
    <col min="10" max="10" width="11.453125" bestFit="1" customWidth="1"/>
    <col min="11" max="11" width="22.54296875" bestFit="1" customWidth="1"/>
    <col min="12" max="12" width="9.7265625" bestFit="1" customWidth="1"/>
    <col min="13" max="13" width="7.7265625" customWidth="1"/>
    <col min="14" max="14" width="20.54296875" bestFit="1" customWidth="1"/>
    <col min="15" max="15" width="8.26953125" customWidth="1"/>
    <col min="16" max="16" width="15.453125" bestFit="1" customWidth="1"/>
    <col min="17" max="17" width="12.1796875" bestFit="1" customWidth="1"/>
    <col min="18" max="18" width="7.81640625" bestFit="1" customWidth="1"/>
    <col min="19" max="19" width="13" bestFit="1" customWidth="1"/>
    <col min="20" max="20" width="12.54296875" bestFit="1" customWidth="1"/>
    <col min="21" max="21" width="8.26953125" bestFit="1" customWidth="1"/>
    <col min="22" max="22" width="13.453125" bestFit="1" customWidth="1"/>
    <col min="23" max="23" width="12.1796875" bestFit="1" customWidth="1"/>
    <col min="24" max="24" width="7.81640625" bestFit="1" customWidth="1"/>
    <col min="25" max="25" width="13" bestFit="1" customWidth="1"/>
    <col min="26" max="26" width="10.54296875" bestFit="1" customWidth="1"/>
    <col min="27" max="27" width="6.26953125" bestFit="1" customWidth="1"/>
    <col min="28" max="28" width="11.453125" bestFit="1" customWidth="1"/>
    <col min="29" max="29" width="13.54296875" bestFit="1" customWidth="1"/>
    <col min="30" max="30" width="9.26953125" bestFit="1" customWidth="1"/>
    <col min="31" max="31" width="14.453125" bestFit="1" customWidth="1"/>
    <col min="32" max="32" width="13.81640625" bestFit="1" customWidth="1"/>
    <col min="33" max="33" width="9.54296875" bestFit="1" customWidth="1"/>
    <col min="34" max="34" width="14.54296875" bestFit="1" customWidth="1"/>
    <col min="35" max="35" width="13.81640625" bestFit="1" customWidth="1"/>
    <col min="36" max="36" width="9.54296875" bestFit="1" customWidth="1"/>
    <col min="37" max="37" width="14.54296875" bestFit="1" customWidth="1"/>
    <col min="38" max="38" width="12" bestFit="1" customWidth="1"/>
    <col min="39" max="39" width="7.7265625" bestFit="1" customWidth="1"/>
    <col min="40" max="40" width="12.81640625" bestFit="1" customWidth="1"/>
    <col min="41" max="41" width="19.26953125" bestFit="1" customWidth="1"/>
    <col min="42" max="42" width="9.54296875" bestFit="1" customWidth="1"/>
    <col min="43" max="43" width="12" bestFit="1" customWidth="1"/>
    <col min="44" max="44" width="7.7265625" bestFit="1" customWidth="1"/>
    <col min="45" max="45" width="13.453125" style="15" bestFit="1" customWidth="1"/>
    <col min="46" max="46" width="28.54296875" bestFit="1" customWidth="1"/>
    <col min="47" max="47" width="27.26953125" bestFit="1" customWidth="1"/>
    <col min="48" max="48" width="25.7265625" bestFit="1" customWidth="1"/>
    <col min="49" max="49" width="7.7265625" bestFit="1" customWidth="1"/>
    <col min="50" max="50" width="12.54296875" bestFit="1" customWidth="1"/>
    <col min="51" max="51" width="19.26953125" bestFit="1" customWidth="1"/>
    <col min="52" max="52" width="19.7265625" bestFit="1" customWidth="1"/>
    <col min="53" max="53" width="16.81640625" bestFit="1" customWidth="1"/>
    <col min="54" max="54" width="27.81640625" bestFit="1" customWidth="1"/>
    <col min="55" max="55" width="16.453125" bestFit="1" customWidth="1"/>
    <col min="56" max="56" width="18.1796875" bestFit="1" customWidth="1"/>
    <col min="57" max="57" width="16.453125" bestFit="1" customWidth="1"/>
    <col min="58" max="58" width="17.7265625" bestFit="1" customWidth="1"/>
    <col min="59" max="59" width="27.26953125" bestFit="1" customWidth="1"/>
  </cols>
  <sheetData>
    <row r="1" spans="1:59" ht="15.5" x14ac:dyDescent="0.35">
      <c r="A1" s="1" t="s">
        <v>94</v>
      </c>
    </row>
    <row r="2" spans="1:59" x14ac:dyDescent="0.35">
      <c r="A2" s="2" t="s">
        <v>95</v>
      </c>
    </row>
    <row r="3" spans="1:59" x14ac:dyDescent="0.35">
      <c r="A3" s="2"/>
    </row>
    <row r="4" spans="1:59" x14ac:dyDescent="0.35">
      <c r="A4" s="3" t="s">
        <v>158</v>
      </c>
    </row>
    <row r="6" spans="1:59" ht="17" thickBot="1" x14ac:dyDescent="0.4">
      <c r="A6" s="23" t="s">
        <v>0</v>
      </c>
      <c r="B6" s="23" t="s">
        <v>104</v>
      </c>
      <c r="C6" s="23" t="s">
        <v>103</v>
      </c>
      <c r="D6" s="23" t="s">
        <v>109</v>
      </c>
      <c r="E6" s="23" t="s">
        <v>18</v>
      </c>
      <c r="F6" s="23" t="s">
        <v>72</v>
      </c>
      <c r="G6" s="23" t="s">
        <v>9</v>
      </c>
      <c r="H6" s="23" t="s">
        <v>20</v>
      </c>
      <c r="I6" s="23" t="s">
        <v>21</v>
      </c>
      <c r="J6" s="23" t="s">
        <v>10</v>
      </c>
      <c r="K6" s="23" t="s">
        <v>73</v>
      </c>
      <c r="L6" s="23" t="s">
        <v>7</v>
      </c>
      <c r="M6" s="23" t="s">
        <v>15</v>
      </c>
      <c r="N6" s="23" t="s">
        <v>74</v>
      </c>
      <c r="O6" s="23" t="s">
        <v>16</v>
      </c>
      <c r="P6" s="23" t="s">
        <v>75</v>
      </c>
      <c r="Q6" s="23" t="s">
        <v>76</v>
      </c>
      <c r="R6" s="23" t="s">
        <v>112</v>
      </c>
      <c r="S6" s="23" t="s">
        <v>77</v>
      </c>
      <c r="T6" s="23" t="s">
        <v>78</v>
      </c>
      <c r="U6" s="23" t="s">
        <v>113</v>
      </c>
      <c r="V6" s="23" t="s">
        <v>79</v>
      </c>
      <c r="W6" s="23" t="s">
        <v>80</v>
      </c>
      <c r="X6" s="23" t="s">
        <v>114</v>
      </c>
      <c r="Y6" s="23" t="s">
        <v>81</v>
      </c>
      <c r="Z6" s="23" t="s">
        <v>82</v>
      </c>
      <c r="AA6" s="23" t="s">
        <v>115</v>
      </c>
      <c r="AB6" s="23" t="s">
        <v>83</v>
      </c>
      <c r="AC6" s="23" t="s">
        <v>84</v>
      </c>
      <c r="AD6" s="23" t="s">
        <v>116</v>
      </c>
      <c r="AE6" s="23" t="s">
        <v>85</v>
      </c>
      <c r="AF6" s="23" t="s">
        <v>86</v>
      </c>
      <c r="AG6" s="23" t="s">
        <v>117</v>
      </c>
      <c r="AH6" s="23" t="s">
        <v>87</v>
      </c>
      <c r="AI6" s="23" t="s">
        <v>88</v>
      </c>
      <c r="AJ6" s="23" t="s">
        <v>118</v>
      </c>
      <c r="AK6" s="23" t="s">
        <v>89</v>
      </c>
      <c r="AL6" s="23" t="s">
        <v>90</v>
      </c>
      <c r="AM6" s="23" t="s">
        <v>119</v>
      </c>
      <c r="AN6" s="23" t="s">
        <v>91</v>
      </c>
      <c r="AO6" s="23" t="s">
        <v>154</v>
      </c>
      <c r="AP6" s="23" t="s">
        <v>120</v>
      </c>
      <c r="AQ6" s="23" t="s">
        <v>127</v>
      </c>
      <c r="AR6" s="23" t="s">
        <v>124</v>
      </c>
      <c r="AS6" s="15" t="s">
        <v>17</v>
      </c>
      <c r="AT6" s="23" t="s">
        <v>11</v>
      </c>
      <c r="AU6" s="23" t="s">
        <v>92</v>
      </c>
      <c r="AV6" s="23" t="s">
        <v>93</v>
      </c>
      <c r="AW6" s="23" t="s">
        <v>12</v>
      </c>
      <c r="AX6" s="23" t="s">
        <v>13</v>
      </c>
      <c r="AY6" s="23" t="s">
        <v>14</v>
      </c>
      <c r="AZ6" s="23" t="s">
        <v>96</v>
      </c>
      <c r="BA6" s="23" t="s">
        <v>106</v>
      </c>
      <c r="BB6" s="23" t="s">
        <v>97</v>
      </c>
      <c r="BC6" s="23" t="s">
        <v>98</v>
      </c>
      <c r="BD6" s="23" t="s">
        <v>99</v>
      </c>
      <c r="BE6" s="23" t="s">
        <v>100</v>
      </c>
      <c r="BF6" s="23" t="s">
        <v>101</v>
      </c>
      <c r="BG6" s="23" t="s">
        <v>102</v>
      </c>
    </row>
    <row r="7" spans="1:59" ht="15" thickBot="1" x14ac:dyDescent="0.4">
      <c r="A7" s="23">
        <v>2115901</v>
      </c>
      <c r="B7" s="24">
        <v>44355.75</v>
      </c>
      <c r="C7" s="21">
        <v>8.2965555000000002</v>
      </c>
      <c r="D7" s="21"/>
      <c r="E7" s="41">
        <v>936</v>
      </c>
      <c r="F7" s="21">
        <v>0.48168483000000001</v>
      </c>
      <c r="G7" s="21"/>
      <c r="H7" s="21">
        <v>15.385412000000001</v>
      </c>
      <c r="I7" s="25">
        <v>272.26958999999999</v>
      </c>
      <c r="J7" s="23" t="str">
        <f>CHOOSE(1+ABS(ROUND(Table7[[#This Row],[WINDDIR_AVG °AZ]]/45,0)),"N","NE","E","SE","S","SW","W","NW","N")</f>
        <v>W</v>
      </c>
      <c r="K7" s="21">
        <v>15.028297</v>
      </c>
      <c r="L7" s="21">
        <v>4.8620000000000001</v>
      </c>
      <c r="M7" s="21"/>
      <c r="N7" s="21">
        <v>24.282</v>
      </c>
      <c r="O7" s="21"/>
      <c r="P7" s="21">
        <v>13.74042</v>
      </c>
      <c r="Q7" s="21">
        <v>0.54400002999999997</v>
      </c>
      <c r="R7" s="21"/>
      <c r="S7" s="21">
        <v>27.147061999999998</v>
      </c>
      <c r="T7" s="21">
        <v>0.121</v>
      </c>
      <c r="U7" s="21"/>
      <c r="V7" s="21">
        <v>9.9567986000000008</v>
      </c>
      <c r="W7" s="21">
        <v>0.12899999000000001</v>
      </c>
      <c r="X7" s="21"/>
      <c r="Y7" s="21">
        <v>5.6111841</v>
      </c>
      <c r="Z7" s="21">
        <v>0.107</v>
      </c>
      <c r="AA7" s="21"/>
      <c r="AB7" s="21">
        <v>2.7366920000000001</v>
      </c>
      <c r="AC7" s="21">
        <v>1.796</v>
      </c>
      <c r="AD7" s="21"/>
      <c r="AE7" s="21">
        <v>99.562056999999996</v>
      </c>
      <c r="AF7" s="21">
        <v>2.3380000999999999</v>
      </c>
      <c r="AG7" s="21"/>
      <c r="AH7" s="21">
        <v>49.710307999999998</v>
      </c>
      <c r="AI7" s="21">
        <v>2.7579999000000002</v>
      </c>
      <c r="AJ7" s="21"/>
      <c r="AK7" s="21">
        <v>44.480353999999998</v>
      </c>
      <c r="AL7" s="21">
        <v>0.17599999999999999</v>
      </c>
      <c r="AM7" s="21"/>
      <c r="AN7" s="21">
        <v>4.9643188</v>
      </c>
      <c r="AO7" s="21">
        <v>814.33330999999998</v>
      </c>
      <c r="AP7" s="21"/>
      <c r="AQ7" s="21"/>
      <c r="AR7" s="21"/>
      <c r="AS7" s="33" t="s">
        <v>110</v>
      </c>
      <c r="AT7" s="21">
        <v>1.6001083</v>
      </c>
      <c r="AU7" s="21">
        <v>158.65871000000001</v>
      </c>
      <c r="AV7" s="21">
        <v>99.154983999999999</v>
      </c>
      <c r="AW7" s="21">
        <v>46.160252</v>
      </c>
      <c r="AX7" s="21"/>
      <c r="AY7" s="21"/>
      <c r="AZ7" s="25">
        <v>41</v>
      </c>
      <c r="BA7" s="25">
        <v>940</v>
      </c>
      <c r="BB7" s="25">
        <v>980</v>
      </c>
      <c r="BC7" s="25">
        <v>64</v>
      </c>
      <c r="BD7" s="25" t="s">
        <v>111</v>
      </c>
      <c r="BE7" s="25">
        <v>10</v>
      </c>
      <c r="BF7" s="25">
        <v>0</v>
      </c>
      <c r="BG7" s="21" t="s">
        <v>111</v>
      </c>
    </row>
    <row r="8" spans="1:59" ht="15" thickBot="1" x14ac:dyDescent="0.4">
      <c r="A8" s="23">
        <v>2116002</v>
      </c>
      <c r="B8" s="24">
        <v>44356.25</v>
      </c>
      <c r="C8" s="21">
        <v>6.4662318000000001</v>
      </c>
      <c r="D8" s="21"/>
      <c r="E8" s="41">
        <v>1885</v>
      </c>
      <c r="F8" s="21">
        <v>0.74346380999999995</v>
      </c>
      <c r="G8" s="21"/>
      <c r="H8" s="21">
        <v>15.046984999999999</v>
      </c>
      <c r="I8" s="25">
        <v>296.01168999999999</v>
      </c>
      <c r="J8" s="23" t="str">
        <f>CHOOSE(1+ABS(ROUND(Table7[[#This Row],[WINDDIR_AVG °AZ]]/45,0)),"N","NE","E","SE","S","SW","W","NW","N")</f>
        <v>NW</v>
      </c>
      <c r="K8" s="21">
        <v>11.697549</v>
      </c>
      <c r="L8" s="21">
        <v>5.0279999000000002</v>
      </c>
      <c r="M8" s="21"/>
      <c r="N8" s="21">
        <v>18.451000000000001</v>
      </c>
      <c r="O8" s="21"/>
      <c r="P8" s="21">
        <v>9.3756226999999992</v>
      </c>
      <c r="Q8" s="21">
        <v>0.44299999000000001</v>
      </c>
      <c r="R8" s="21"/>
      <c r="S8" s="21">
        <v>22.106891999999998</v>
      </c>
      <c r="T8" s="21">
        <v>6.3000001E-2</v>
      </c>
      <c r="U8" s="21"/>
      <c r="V8" s="21">
        <v>5.1841182999999997</v>
      </c>
      <c r="W8" s="21">
        <v>4.6999998000000001E-2</v>
      </c>
      <c r="X8" s="21"/>
      <c r="Y8" s="21">
        <v>2.0443850000000001</v>
      </c>
      <c r="Z8" s="21">
        <v>4.8000000000000001E-2</v>
      </c>
      <c r="AA8" s="21"/>
      <c r="AB8" s="21">
        <v>1.2276748</v>
      </c>
      <c r="AC8" s="21">
        <v>1.462</v>
      </c>
      <c r="AD8" s="21"/>
      <c r="AE8" s="21">
        <v>81.046622999999997</v>
      </c>
      <c r="AF8" s="21">
        <v>1.3859999999999999</v>
      </c>
      <c r="AG8" s="21"/>
      <c r="AH8" s="21">
        <v>29.468985</v>
      </c>
      <c r="AI8" s="21">
        <v>2.2930000000000001</v>
      </c>
      <c r="AJ8" s="21"/>
      <c r="AK8" s="21">
        <v>36.980949000000003</v>
      </c>
      <c r="AL8" s="21">
        <v>8.5000001000000006E-2</v>
      </c>
      <c r="AM8" s="21"/>
      <c r="AN8" s="21">
        <v>2.3975403000000002</v>
      </c>
      <c r="AO8" s="21">
        <v>534.5</v>
      </c>
      <c r="AP8" s="21"/>
      <c r="AQ8" s="21"/>
      <c r="AR8" s="21"/>
      <c r="AS8" s="33" t="s">
        <v>110</v>
      </c>
      <c r="AT8" s="21">
        <v>1.7563483</v>
      </c>
      <c r="AU8" s="21">
        <v>120.92014</v>
      </c>
      <c r="AV8" s="21">
        <v>68.847472999999994</v>
      </c>
      <c r="AW8" s="21">
        <v>54.880454999999998</v>
      </c>
      <c r="AX8" s="21"/>
      <c r="AY8" s="21"/>
      <c r="AZ8" s="25">
        <v>40</v>
      </c>
      <c r="BA8" s="25">
        <v>930</v>
      </c>
      <c r="BB8" s="25">
        <v>740</v>
      </c>
      <c r="BC8" s="25">
        <v>0</v>
      </c>
      <c r="BD8" s="25" t="s">
        <v>111</v>
      </c>
      <c r="BE8" s="25">
        <v>242</v>
      </c>
      <c r="BF8" s="25">
        <v>0</v>
      </c>
      <c r="BG8" s="21" t="s">
        <v>111</v>
      </c>
    </row>
    <row r="9" spans="1:59" x14ac:dyDescent="0.35">
      <c r="A9" s="23">
        <v>2116502</v>
      </c>
      <c r="B9" s="24">
        <v>44361.75</v>
      </c>
      <c r="C9" s="21">
        <v>6.8865986000000001</v>
      </c>
      <c r="D9" s="21"/>
      <c r="E9" s="23">
        <v>2055</v>
      </c>
      <c r="F9" s="21">
        <v>0.45938507000000001</v>
      </c>
      <c r="G9" s="21"/>
      <c r="H9" s="21"/>
      <c r="I9" s="25">
        <v>225.26580999999999</v>
      </c>
      <c r="J9" s="23" t="str">
        <f>CHOOSE(1+ABS(ROUND(Table7[[#This Row],[WINDDIR_AVG °AZ]]/45,0)),"N","NE","E","SE","S","SW","W","NW","N")</f>
        <v>SW</v>
      </c>
      <c r="K9" s="21">
        <v>6.3033614</v>
      </c>
      <c r="L9" s="21">
        <v>4.6550001999999999</v>
      </c>
      <c r="M9" s="21"/>
      <c r="N9" s="21">
        <v>21.606000999999999</v>
      </c>
      <c r="O9" s="21"/>
      <c r="P9" s="21">
        <v>22.130935999999998</v>
      </c>
      <c r="Q9" s="21">
        <v>0.30199999</v>
      </c>
      <c r="R9" s="21"/>
      <c r="S9" s="21">
        <v>15.070612000000001</v>
      </c>
      <c r="T9" s="21">
        <v>5.4000000999999999E-2</v>
      </c>
      <c r="U9" s="21"/>
      <c r="V9" s="21">
        <v>4.4435301000000003</v>
      </c>
      <c r="W9" s="21">
        <v>5.5E-2</v>
      </c>
      <c r="X9" s="21"/>
      <c r="Y9" s="21">
        <v>2.3923652</v>
      </c>
      <c r="Z9" s="21">
        <v>5.0000001000000002E-2</v>
      </c>
      <c r="AA9" s="21"/>
      <c r="AB9" s="21">
        <v>1.2788280000000001</v>
      </c>
      <c r="AC9" s="21">
        <v>1.325</v>
      </c>
      <c r="AD9" s="21"/>
      <c r="AE9" s="21">
        <v>73.451965000000001</v>
      </c>
      <c r="AF9" s="21">
        <v>1.4730000000000001</v>
      </c>
      <c r="AG9" s="21"/>
      <c r="AH9" s="21">
        <v>31.318769</v>
      </c>
      <c r="AI9" s="21">
        <v>2.7119998999999999</v>
      </c>
      <c r="AJ9" s="21"/>
      <c r="AK9" s="21">
        <v>43.738480000000003</v>
      </c>
      <c r="AL9" s="21">
        <v>0.13300000000000001</v>
      </c>
      <c r="AM9" s="21"/>
      <c r="AN9" s="21">
        <v>3.7514455</v>
      </c>
      <c r="AO9" s="21">
        <v>537.58330999999998</v>
      </c>
      <c r="AP9" s="21"/>
      <c r="AQ9" s="21"/>
      <c r="AR9" s="21"/>
      <c r="AS9" s="33" t="s">
        <v>110</v>
      </c>
      <c r="AT9" s="21">
        <v>1.505093</v>
      </c>
      <c r="AU9" s="21">
        <v>118.61441000000001</v>
      </c>
      <c r="AV9" s="21">
        <v>78.808693000000005</v>
      </c>
      <c r="AW9" s="21">
        <v>40.325287000000003</v>
      </c>
      <c r="AX9" s="21"/>
      <c r="AY9" s="21"/>
      <c r="AZ9" s="25">
        <v>0</v>
      </c>
      <c r="BA9" s="25">
        <v>580</v>
      </c>
      <c r="BB9" s="25">
        <v>750</v>
      </c>
      <c r="BC9" s="25">
        <v>0</v>
      </c>
      <c r="BD9" s="25" t="s">
        <v>111</v>
      </c>
      <c r="BE9" s="25">
        <v>317</v>
      </c>
      <c r="BF9" s="25">
        <v>0</v>
      </c>
      <c r="BG9" s="21" t="s">
        <v>111</v>
      </c>
    </row>
    <row r="10" spans="1:59" x14ac:dyDescent="0.35">
      <c r="A10" s="23">
        <v>2116702</v>
      </c>
      <c r="B10" s="24">
        <v>44363.25</v>
      </c>
      <c r="C10" s="21">
        <v>2.8006120000000001</v>
      </c>
      <c r="D10" s="21"/>
      <c r="E10" s="25">
        <v>676</v>
      </c>
      <c r="F10" s="21">
        <v>0.32085004</v>
      </c>
      <c r="G10" s="21"/>
      <c r="H10" s="21"/>
      <c r="I10" s="25">
        <v>280.66678000000002</v>
      </c>
      <c r="J10" s="23" t="str">
        <f>CHOOSE(1+ABS(ROUND(Table7[[#This Row],[WINDDIR_AVG °AZ]]/45,0)),"N","NE","E","SE","S","SW","W","NW","N")</f>
        <v>W</v>
      </c>
      <c r="K10" s="21">
        <v>9.0495844000000005</v>
      </c>
      <c r="L10" s="21">
        <v>5.4679998999999997</v>
      </c>
      <c r="M10" s="21"/>
      <c r="N10" s="21">
        <v>17.091000000000001</v>
      </c>
      <c r="O10" s="21"/>
      <c r="P10" s="21">
        <v>3.4040822999999998</v>
      </c>
      <c r="Q10" s="21">
        <v>0.40000001000000002</v>
      </c>
      <c r="R10" s="21"/>
      <c r="S10" s="21">
        <v>19.961077</v>
      </c>
      <c r="T10" s="21">
        <v>5.5E-2</v>
      </c>
      <c r="U10" s="21"/>
      <c r="V10" s="21">
        <v>4.5258178999999998</v>
      </c>
      <c r="W10" s="21">
        <v>0.14899999999999999</v>
      </c>
      <c r="X10" s="21"/>
      <c r="Y10" s="21">
        <v>6.4811348999999998</v>
      </c>
      <c r="Z10" s="21">
        <v>0.11799999999999999</v>
      </c>
      <c r="AA10" s="21"/>
      <c r="AB10" s="21">
        <v>3.0180340000000001</v>
      </c>
      <c r="AC10" s="21">
        <v>1.575</v>
      </c>
      <c r="AD10" s="21"/>
      <c r="AE10" s="21">
        <v>87.310828999999998</v>
      </c>
      <c r="AF10" s="21">
        <v>0.57899999999999996</v>
      </c>
      <c r="AG10" s="21"/>
      <c r="AH10" s="21">
        <v>12.310637</v>
      </c>
      <c r="AI10" s="21">
        <v>1.1639999999999999</v>
      </c>
      <c r="AJ10" s="21"/>
      <c r="AK10" s="21">
        <v>18.772711000000001</v>
      </c>
      <c r="AL10" s="21">
        <v>0.19599999000000001</v>
      </c>
      <c r="AM10" s="21"/>
      <c r="AN10" s="21">
        <v>5.5284462000000003</v>
      </c>
      <c r="AO10" s="21">
        <v>923.33330999999998</v>
      </c>
      <c r="AP10" s="21"/>
      <c r="AQ10" s="21"/>
      <c r="AR10" s="21"/>
      <c r="AS10" s="33" t="s">
        <v>110</v>
      </c>
      <c r="AT10" s="21">
        <v>3.4053863999999998</v>
      </c>
      <c r="AU10" s="21">
        <v>124.67731000000001</v>
      </c>
      <c r="AV10" s="21">
        <v>36.611794000000003</v>
      </c>
      <c r="AW10" s="21">
        <v>109.20206</v>
      </c>
      <c r="AX10" s="21"/>
      <c r="AY10" s="21"/>
      <c r="AZ10" s="25">
        <v>46</v>
      </c>
      <c r="BA10" s="25">
        <v>1850</v>
      </c>
      <c r="BB10" s="25">
        <v>1170</v>
      </c>
      <c r="BC10" s="25">
        <v>55</v>
      </c>
      <c r="BD10" s="25" t="s">
        <v>111</v>
      </c>
      <c r="BE10" s="25">
        <v>216</v>
      </c>
      <c r="BF10" s="25">
        <v>13</v>
      </c>
      <c r="BG10" s="21" t="s">
        <v>111</v>
      </c>
    </row>
    <row r="11" spans="1:59" x14ac:dyDescent="0.35">
      <c r="A11" s="23">
        <v>2117201</v>
      </c>
      <c r="B11" s="24">
        <v>44368.75</v>
      </c>
      <c r="C11" s="26">
        <v>5.8939624000000004</v>
      </c>
      <c r="D11" s="21"/>
      <c r="E11" s="25">
        <v>888</v>
      </c>
      <c r="F11" s="27">
        <v>0.44144981999999999</v>
      </c>
      <c r="G11" s="21"/>
      <c r="H11" s="26">
        <v>16.595745000000001</v>
      </c>
      <c r="I11" s="25">
        <v>247.58543</v>
      </c>
      <c r="J11" s="23" t="str">
        <f>CHOOSE(1+ABS(ROUND(Table7[[#This Row],[WINDDIR_AVG °AZ]]/45,0)),"N","NE","E","SE","S","SW","W","NW","N")</f>
        <v>W</v>
      </c>
      <c r="K11" s="21">
        <v>10.407759</v>
      </c>
      <c r="L11" s="21">
        <v>4.8540001000000004</v>
      </c>
      <c r="M11" s="21"/>
      <c r="N11" s="21">
        <v>25.181000000000001</v>
      </c>
      <c r="O11" s="21"/>
      <c r="P11" s="21">
        <v>13.995870999999999</v>
      </c>
      <c r="Q11" s="21">
        <v>0.62099998999999995</v>
      </c>
      <c r="R11" s="21"/>
      <c r="S11" s="21">
        <v>30.989571000000002</v>
      </c>
      <c r="T11" s="21">
        <v>9.4999999000000002E-2</v>
      </c>
      <c r="U11" s="21"/>
      <c r="V11" s="21">
        <v>7.8173212999999997</v>
      </c>
      <c r="W11" s="21">
        <v>0.114</v>
      </c>
      <c r="X11" s="21"/>
      <c r="Y11" s="21">
        <v>4.9587206999999998</v>
      </c>
      <c r="Z11" s="21">
        <v>0.10100000000000001</v>
      </c>
      <c r="AA11" s="21"/>
      <c r="AB11" s="21">
        <v>2.5832324</v>
      </c>
      <c r="AC11" s="21">
        <v>1.827</v>
      </c>
      <c r="AD11" s="21"/>
      <c r="AE11" s="21">
        <v>101.28055999999999</v>
      </c>
      <c r="AF11" s="21">
        <v>3.641</v>
      </c>
      <c r="AG11" s="21"/>
      <c r="AH11" s="21">
        <v>77.414551000000003</v>
      </c>
      <c r="AI11" s="21">
        <v>1.962</v>
      </c>
      <c r="AJ11" s="21"/>
      <c r="AK11" s="21">
        <v>31.642659999999999</v>
      </c>
      <c r="AL11" s="21">
        <v>0.124</v>
      </c>
      <c r="AM11" s="21"/>
      <c r="AN11" s="21">
        <v>3.4975884000000002</v>
      </c>
      <c r="AO11" s="21">
        <v>779.08330999999998</v>
      </c>
      <c r="AP11" s="21"/>
      <c r="AQ11" s="21"/>
      <c r="AR11" s="21"/>
      <c r="AS11" s="33" t="s">
        <v>110</v>
      </c>
      <c r="AT11" s="21">
        <v>1.4351052</v>
      </c>
      <c r="AU11" s="21">
        <v>161.52798000000001</v>
      </c>
      <c r="AV11" s="21">
        <v>112.5548</v>
      </c>
      <c r="AW11" s="21">
        <v>35.736049999999999</v>
      </c>
      <c r="AX11" s="21"/>
      <c r="AY11" s="21"/>
      <c r="AZ11" s="25">
        <v>0</v>
      </c>
      <c r="BA11" s="25">
        <v>88</v>
      </c>
      <c r="BB11" s="25">
        <v>630</v>
      </c>
      <c r="BC11" s="25">
        <v>0</v>
      </c>
      <c r="BD11" s="25" t="s">
        <v>111</v>
      </c>
      <c r="BE11" s="25">
        <v>335</v>
      </c>
      <c r="BF11" s="25">
        <v>0</v>
      </c>
      <c r="BG11" s="21" t="s">
        <v>111</v>
      </c>
    </row>
    <row r="12" spans="1:59" x14ac:dyDescent="0.35">
      <c r="A12" s="23">
        <v>2117302</v>
      </c>
      <c r="B12" s="24">
        <v>44369.25</v>
      </c>
      <c r="C12" s="26">
        <v>2.9034032999999999</v>
      </c>
      <c r="D12" s="21"/>
      <c r="E12" s="25">
        <v>226</v>
      </c>
      <c r="F12" s="27">
        <v>0.51941298999999996</v>
      </c>
      <c r="G12" s="21"/>
      <c r="H12" s="26">
        <v>11.836821</v>
      </c>
      <c r="I12" s="25">
        <v>258.24450999999999</v>
      </c>
      <c r="J12" s="23" t="str">
        <f>CHOOSE(1+ABS(ROUND(Table7[[#This Row],[WINDDIR_AVG °AZ]]/45,0)),"N","NE","E","SE","S","SW","W","NW","N")</f>
        <v>W</v>
      </c>
      <c r="K12" s="21">
        <v>11.305647</v>
      </c>
      <c r="L12" s="21">
        <v>5.3220000000000001</v>
      </c>
      <c r="M12" s="21"/>
      <c r="N12" s="21">
        <v>20.356999999999999</v>
      </c>
      <c r="O12" s="21"/>
      <c r="P12" s="21">
        <v>4.7643094000000001</v>
      </c>
      <c r="Q12" s="21">
        <v>0.308</v>
      </c>
      <c r="R12" s="21"/>
      <c r="S12" s="21">
        <v>15.370028</v>
      </c>
      <c r="T12" s="21">
        <v>5.2000000999999997E-2</v>
      </c>
      <c r="U12" s="21"/>
      <c r="V12" s="21">
        <v>4.2789549999999998</v>
      </c>
      <c r="W12" s="21">
        <v>7.0000000000000007E-2</v>
      </c>
      <c r="X12" s="21"/>
      <c r="Y12" s="21">
        <v>3.0448287000000001</v>
      </c>
      <c r="Z12" s="21">
        <v>0.12</v>
      </c>
      <c r="AA12" s="21"/>
      <c r="AB12" s="21">
        <v>3.0691872</v>
      </c>
      <c r="AC12" s="21">
        <v>2.0780001000000001</v>
      </c>
      <c r="AD12" s="21"/>
      <c r="AE12" s="21">
        <v>115.19485</v>
      </c>
      <c r="AF12" s="21">
        <v>2.6059999</v>
      </c>
      <c r="AG12" s="21"/>
      <c r="AH12" s="21">
        <v>55.408493</v>
      </c>
      <c r="AI12" s="21">
        <v>2.2570000000000001</v>
      </c>
      <c r="AJ12" s="21"/>
      <c r="AK12" s="21">
        <v>36.400348999999999</v>
      </c>
      <c r="AL12" s="21">
        <v>0.1</v>
      </c>
      <c r="AM12" s="21"/>
      <c r="AN12" s="21">
        <v>2.8206357999999998</v>
      </c>
      <c r="AO12" s="21">
        <v>596.58330999999998</v>
      </c>
      <c r="AP12" s="21"/>
      <c r="AQ12" s="21"/>
      <c r="AR12" s="21"/>
      <c r="AS12" s="33" t="s">
        <v>110</v>
      </c>
      <c r="AT12" s="21">
        <v>1.5395736</v>
      </c>
      <c r="AU12" s="21">
        <v>145.68904000000001</v>
      </c>
      <c r="AV12" s="21">
        <v>94.629478000000006</v>
      </c>
      <c r="AW12" s="21">
        <v>42.49324</v>
      </c>
      <c r="AX12" s="21"/>
      <c r="AY12" s="21"/>
      <c r="AZ12" s="25">
        <v>47</v>
      </c>
      <c r="BA12" s="25">
        <v>420</v>
      </c>
      <c r="BB12" s="25">
        <v>400</v>
      </c>
      <c r="BC12" s="25">
        <v>53</v>
      </c>
      <c r="BD12" s="25" t="s">
        <v>111</v>
      </c>
      <c r="BE12" s="25">
        <v>300</v>
      </c>
      <c r="BF12" s="25">
        <v>0</v>
      </c>
      <c r="BG12" s="21" t="s">
        <v>111</v>
      </c>
    </row>
    <row r="13" spans="1:59" x14ac:dyDescent="0.35">
      <c r="A13" s="23">
        <v>2117404</v>
      </c>
      <c r="B13" s="24">
        <v>44370.25</v>
      </c>
      <c r="C13" s="21">
        <v>9.1197070999999994</v>
      </c>
      <c r="D13" s="21"/>
      <c r="E13" s="25">
        <v>5413</v>
      </c>
      <c r="F13" s="21">
        <v>0.41139415000000001</v>
      </c>
      <c r="G13" s="21"/>
      <c r="H13" s="26">
        <v>1.9668918</v>
      </c>
      <c r="I13" s="25">
        <v>316.25189</v>
      </c>
      <c r="J13" s="23" t="str">
        <f>CHOOSE(1+ABS(ROUND(Table7[[#This Row],[WINDDIR_AVG °AZ]]/45,0)),"N","NE","E","SE","S","SW","W","NW","N")</f>
        <v>NW</v>
      </c>
      <c r="K13" s="21">
        <v>12.977539999999999</v>
      </c>
      <c r="L13" s="21">
        <v>6.6240000999999999</v>
      </c>
      <c r="M13" s="21"/>
      <c r="N13" s="21">
        <v>15.34</v>
      </c>
      <c r="O13" s="21"/>
      <c r="P13" s="21">
        <v>0.23768397999999999</v>
      </c>
      <c r="Q13" s="21">
        <v>1.1779999999999999</v>
      </c>
      <c r="R13" s="21"/>
      <c r="S13" s="21">
        <v>58.78537</v>
      </c>
      <c r="T13" s="21">
        <v>5.7999997999999997E-2</v>
      </c>
      <c r="U13" s="21"/>
      <c r="V13" s="21">
        <v>4.7726803000000002</v>
      </c>
      <c r="W13" s="21">
        <v>2.8999998999999999E-2</v>
      </c>
      <c r="X13" s="21"/>
      <c r="Y13" s="21">
        <v>1.2614289999999999</v>
      </c>
      <c r="Z13" s="21">
        <v>3.6999999999999998E-2</v>
      </c>
      <c r="AA13" s="21"/>
      <c r="AB13" s="21">
        <v>0.94633268999999998</v>
      </c>
      <c r="AC13" s="21">
        <v>1.1619999000000001</v>
      </c>
      <c r="AD13" s="21"/>
      <c r="AE13" s="21">
        <v>64.415985000000006</v>
      </c>
      <c r="AF13" s="21">
        <v>0.58399999000000002</v>
      </c>
      <c r="AG13" s="21"/>
      <c r="AH13" s="21">
        <v>12.416945</v>
      </c>
      <c r="AI13" s="21">
        <v>1.587</v>
      </c>
      <c r="AJ13" s="21"/>
      <c r="AK13" s="21">
        <v>25.594750999999999</v>
      </c>
      <c r="AL13" s="21">
        <v>7.9999998000000003E-2</v>
      </c>
      <c r="AM13" s="21"/>
      <c r="AN13" s="21">
        <v>2.2565086000000001</v>
      </c>
      <c r="AO13" s="21">
        <v>322.41665999999998</v>
      </c>
      <c r="AP13" s="21"/>
      <c r="AQ13" s="21"/>
      <c r="AR13" s="21"/>
      <c r="AS13" s="33" t="s">
        <v>110</v>
      </c>
      <c r="AT13" s="21">
        <v>3.2387294999999998</v>
      </c>
      <c r="AU13" s="21">
        <v>130.41783000000001</v>
      </c>
      <c r="AV13" s="21">
        <v>40.268208000000001</v>
      </c>
      <c r="AW13" s="21">
        <v>105.63209999999999</v>
      </c>
      <c r="AX13" s="21"/>
      <c r="AY13" s="21"/>
      <c r="AZ13" s="25">
        <v>41</v>
      </c>
      <c r="BA13" s="25">
        <v>850</v>
      </c>
      <c r="BB13" s="25">
        <v>990</v>
      </c>
      <c r="BC13" s="25">
        <v>31</v>
      </c>
      <c r="BD13" s="25" t="s">
        <v>111</v>
      </c>
      <c r="BE13" s="25">
        <v>165</v>
      </c>
      <c r="BF13" s="25">
        <v>0</v>
      </c>
      <c r="BG13" s="21" t="s">
        <v>111</v>
      </c>
    </row>
    <row r="14" spans="1:59" x14ac:dyDescent="0.35">
      <c r="A14" s="23">
        <v>2117703</v>
      </c>
      <c r="B14" s="24">
        <v>44373.75</v>
      </c>
      <c r="C14" s="26">
        <v>7.8141927999999998</v>
      </c>
      <c r="D14" s="21"/>
      <c r="E14" s="25">
        <v>1006</v>
      </c>
      <c r="F14" s="27">
        <v>0.59515417000000004</v>
      </c>
      <c r="G14" s="21"/>
      <c r="H14" s="26">
        <v>13.653435999999999</v>
      </c>
      <c r="I14" s="25">
        <v>254.28667999999999</v>
      </c>
      <c r="J14" s="23" t="str">
        <f>CHOOSE(1+ABS(ROUND(Table7[[#This Row],[WINDDIR_AVG °AZ]]/45,0)),"N","NE","E","SE","S","SW","W","NW","N")</f>
        <v>W</v>
      </c>
      <c r="K14" s="21">
        <v>10.422256000000001</v>
      </c>
      <c r="L14" s="21">
        <v>6.2090000999999999</v>
      </c>
      <c r="M14" s="21"/>
      <c r="N14" s="21">
        <v>17.952998999999998</v>
      </c>
      <c r="O14" s="21"/>
      <c r="P14" s="21">
        <v>0.61801623999999999</v>
      </c>
      <c r="Q14" s="21">
        <v>1.012</v>
      </c>
      <c r="R14" s="21"/>
      <c r="S14" s="21">
        <v>50.501522000000001</v>
      </c>
      <c r="T14" s="21">
        <v>0.214</v>
      </c>
      <c r="U14" s="21"/>
      <c r="V14" s="21">
        <v>17.609545000000001</v>
      </c>
      <c r="W14" s="21">
        <v>0.30000000999999998</v>
      </c>
      <c r="X14" s="21"/>
      <c r="Y14" s="21">
        <v>13.049265</v>
      </c>
      <c r="Z14" s="21">
        <v>2.5000000000000001E-2</v>
      </c>
      <c r="AA14" s="21"/>
      <c r="AB14" s="21">
        <v>0.63941400999999998</v>
      </c>
      <c r="AC14" s="21">
        <v>1.25</v>
      </c>
      <c r="AD14" s="21"/>
      <c r="AE14" s="21">
        <v>69.294303999999997</v>
      </c>
      <c r="AF14" s="21">
        <v>1.524</v>
      </c>
      <c r="AG14" s="21"/>
      <c r="AH14" s="21">
        <v>32.403126</v>
      </c>
      <c r="AI14" s="21">
        <v>2.0699999</v>
      </c>
      <c r="AJ14" s="21"/>
      <c r="AK14" s="21">
        <v>33.384456999999998</v>
      </c>
      <c r="AL14" s="21">
        <v>0.25400001</v>
      </c>
      <c r="AM14" s="21"/>
      <c r="AN14" s="21">
        <v>7.1644148999999997</v>
      </c>
      <c r="AO14" s="21">
        <v>620.16669000000002</v>
      </c>
      <c r="AP14" s="21"/>
      <c r="AQ14" s="21"/>
      <c r="AR14" s="21"/>
      <c r="AS14" s="33" t="s">
        <v>110</v>
      </c>
      <c r="AT14" s="21">
        <v>2.0795561999999999</v>
      </c>
      <c r="AU14" s="21">
        <v>151.70778000000001</v>
      </c>
      <c r="AV14" s="21">
        <v>72.951995999999994</v>
      </c>
      <c r="AW14" s="21">
        <v>70.111153000000002</v>
      </c>
      <c r="AX14" s="21"/>
      <c r="AY14" s="21"/>
      <c r="AZ14" s="25">
        <v>56</v>
      </c>
      <c r="BA14" s="25">
        <v>470</v>
      </c>
      <c r="BB14" s="25">
        <v>510</v>
      </c>
      <c r="BC14" s="25">
        <v>5540</v>
      </c>
      <c r="BD14" s="25" t="s">
        <v>111</v>
      </c>
      <c r="BE14" s="25">
        <v>319</v>
      </c>
      <c r="BF14" s="25">
        <v>0</v>
      </c>
      <c r="BG14" s="21" t="s">
        <v>111</v>
      </c>
    </row>
    <row r="15" spans="1:59" x14ac:dyDescent="0.35">
      <c r="A15" s="23">
        <v>2117804</v>
      </c>
      <c r="B15" s="24">
        <v>44374.25</v>
      </c>
      <c r="C15" s="26">
        <v>6.6391891999999997</v>
      </c>
      <c r="D15" s="21"/>
      <c r="E15" s="25">
        <v>273</v>
      </c>
      <c r="F15" s="27">
        <v>0.25337820999999999</v>
      </c>
      <c r="G15" s="21"/>
      <c r="H15" s="26">
        <v>14.937657</v>
      </c>
      <c r="I15" s="25">
        <v>256.17612000000003</v>
      </c>
      <c r="J15" s="23" t="str">
        <f>CHOOSE(1+ABS(ROUND(Table7[[#This Row],[WINDDIR_AVG °AZ]]/45,0)),"N","NE","E","SE","S","SW","W","NW","N")</f>
        <v>W</v>
      </c>
      <c r="K15" s="21">
        <v>10.965742000000001</v>
      </c>
      <c r="L15" s="21">
        <v>6.2319998999999999</v>
      </c>
      <c r="M15" s="21"/>
      <c r="N15" s="21">
        <v>42.935001</v>
      </c>
      <c r="O15" s="21"/>
      <c r="P15" s="21">
        <v>0.58613831000000005</v>
      </c>
      <c r="Q15" s="21">
        <v>1.0680000000000001</v>
      </c>
      <c r="R15" s="21"/>
      <c r="S15" s="21">
        <v>53.296073999999997</v>
      </c>
      <c r="T15" s="21">
        <v>0.30000000999999998</v>
      </c>
      <c r="U15" s="21"/>
      <c r="V15" s="21">
        <v>24.686278999999999</v>
      </c>
      <c r="W15" s="21">
        <v>0.76599996999999997</v>
      </c>
      <c r="X15" s="21"/>
      <c r="Y15" s="21">
        <v>33.319122</v>
      </c>
      <c r="Z15" s="21">
        <v>9.0000003999999995E-2</v>
      </c>
      <c r="AA15" s="21"/>
      <c r="AB15" s="21">
        <v>2.3018904</v>
      </c>
      <c r="AC15" s="21">
        <v>4.1430001000000001</v>
      </c>
      <c r="AD15" s="21"/>
      <c r="AE15" s="21">
        <v>229.66905</v>
      </c>
      <c r="AF15" s="21">
        <v>4.6539998000000002</v>
      </c>
      <c r="AG15" s="21"/>
      <c r="AH15" s="21">
        <v>98.952849999999998</v>
      </c>
      <c r="AI15" s="21">
        <v>5.54</v>
      </c>
      <c r="AJ15" s="21"/>
      <c r="AK15" s="21">
        <v>89.347778000000005</v>
      </c>
      <c r="AL15" s="21">
        <v>0.53500002999999996</v>
      </c>
      <c r="AM15" s="21"/>
      <c r="AN15" s="21">
        <v>15.090401999999999</v>
      </c>
      <c r="AO15" s="21">
        <v>1292.8334</v>
      </c>
      <c r="AP15" s="21"/>
      <c r="AQ15" s="21"/>
      <c r="AR15" s="21"/>
      <c r="AS15" s="33" t="s">
        <v>110</v>
      </c>
      <c r="AT15" s="21">
        <v>1.6906079000000001</v>
      </c>
      <c r="AU15" s="21">
        <v>343.85449</v>
      </c>
      <c r="AV15" s="21">
        <v>203.39104</v>
      </c>
      <c r="AW15" s="21">
        <v>51.334708999999997</v>
      </c>
      <c r="AX15" s="21"/>
      <c r="AY15" s="21"/>
      <c r="AZ15" s="25">
        <v>52</v>
      </c>
      <c r="BA15" s="25">
        <v>520</v>
      </c>
      <c r="BB15" s="25">
        <v>820</v>
      </c>
      <c r="BC15" s="25">
        <v>0</v>
      </c>
      <c r="BD15" s="25" t="s">
        <v>111</v>
      </c>
      <c r="BE15" s="25">
        <v>662</v>
      </c>
      <c r="BF15" s="25">
        <v>27</v>
      </c>
      <c r="BG15" s="21" t="s">
        <v>111</v>
      </c>
    </row>
    <row r="16" spans="1:59" x14ac:dyDescent="0.35">
      <c r="A16" s="23">
        <v>2117805</v>
      </c>
      <c r="B16" s="24">
        <v>44374.75</v>
      </c>
      <c r="C16" s="26">
        <v>5.7319693999999997</v>
      </c>
      <c r="D16" s="21"/>
      <c r="E16" s="25">
        <v>118</v>
      </c>
      <c r="F16" s="27">
        <v>0.20043870999999999</v>
      </c>
      <c r="G16" s="21"/>
      <c r="H16" s="26">
        <v>16.898577</v>
      </c>
      <c r="I16" s="25">
        <v>260.36655000000002</v>
      </c>
      <c r="J16" s="23" t="str">
        <f>CHOOSE(1+ABS(ROUND(Table7[[#This Row],[WINDDIR_AVG °AZ]]/45,0)),"N","NE","E","SE","S","SW","W","NW","N")</f>
        <v>W</v>
      </c>
      <c r="K16" s="21">
        <v>10.071126</v>
      </c>
      <c r="L16" s="21">
        <v>6.0910000999999996</v>
      </c>
      <c r="M16" s="21"/>
      <c r="N16" s="21"/>
      <c r="O16" s="21"/>
      <c r="P16" s="21">
        <v>0.81096089000000005</v>
      </c>
      <c r="Q16" s="21">
        <v>1.6879999999999999</v>
      </c>
      <c r="R16" s="21"/>
      <c r="S16" s="21">
        <v>84.235741000000004</v>
      </c>
      <c r="T16" s="21">
        <v>0.36399999</v>
      </c>
      <c r="U16" s="21"/>
      <c r="V16" s="21">
        <v>29.952684000000001</v>
      </c>
      <c r="W16" s="21">
        <v>0.68099999</v>
      </c>
      <c r="X16" s="21"/>
      <c r="Y16" s="21">
        <v>29.621832000000001</v>
      </c>
      <c r="Z16" s="21">
        <v>0.16900000000000001</v>
      </c>
      <c r="AA16" s="21"/>
      <c r="AB16" s="21">
        <v>4.3224387000000002</v>
      </c>
      <c r="AC16" s="21">
        <v>5.6030002000000003</v>
      </c>
      <c r="AD16" s="21"/>
      <c r="AE16" s="21">
        <v>310.60480000000001</v>
      </c>
      <c r="AF16" s="21">
        <v>5.9159999000000001</v>
      </c>
      <c r="AG16" s="21"/>
      <c r="AH16" s="21">
        <v>125.78536</v>
      </c>
      <c r="AI16" s="21">
        <v>6.7979998999999998</v>
      </c>
      <c r="AJ16" s="21"/>
      <c r="AK16" s="21">
        <v>109.6365</v>
      </c>
      <c r="AL16" s="21">
        <v>0.49099999999999999</v>
      </c>
      <c r="AM16" s="21"/>
      <c r="AN16" s="21">
        <v>13.849321</v>
      </c>
      <c r="AO16" s="21">
        <v>1991.8334</v>
      </c>
      <c r="AP16" s="21"/>
      <c r="AQ16" s="21"/>
      <c r="AR16" s="21"/>
      <c r="AS16" s="33" t="s">
        <v>110</v>
      </c>
      <c r="AT16" s="21">
        <v>1.8435457</v>
      </c>
      <c r="AU16" s="21">
        <v>459.54282000000001</v>
      </c>
      <c r="AV16" s="21">
        <v>249.27117999999999</v>
      </c>
      <c r="AW16" s="21">
        <v>59.330554999999997</v>
      </c>
      <c r="AX16" s="21"/>
      <c r="AY16" s="21"/>
      <c r="AZ16" s="25" t="s">
        <v>111</v>
      </c>
      <c r="BA16" s="25" t="s">
        <v>111</v>
      </c>
      <c r="BB16" s="25" t="s">
        <v>111</v>
      </c>
      <c r="BC16" s="25" t="s">
        <v>111</v>
      </c>
      <c r="BD16" s="25" t="s">
        <v>111</v>
      </c>
      <c r="BE16" s="25" t="s">
        <v>111</v>
      </c>
      <c r="BF16" s="25" t="s">
        <v>111</v>
      </c>
      <c r="BG16" s="21" t="s">
        <v>111</v>
      </c>
    </row>
    <row r="17" spans="1:59" x14ac:dyDescent="0.35">
      <c r="A17" s="23">
        <v>2117906</v>
      </c>
      <c r="B17" s="24">
        <v>44375.25</v>
      </c>
      <c r="C17" s="26">
        <v>3.0657581999999999</v>
      </c>
      <c r="D17" s="21"/>
      <c r="E17" s="25">
        <v>79</v>
      </c>
      <c r="F17" s="27">
        <v>0.36030915000000002</v>
      </c>
      <c r="G17" s="21"/>
      <c r="H17" s="26"/>
      <c r="I17" s="25">
        <v>274.27035999999998</v>
      </c>
      <c r="J17" s="23" t="str">
        <f>CHOOSE(1+ABS(ROUND(Table7[[#This Row],[WINDDIR_AVG °AZ]]/45,0)),"N","NE","E","SE","S","SW","W","NW","N")</f>
        <v>W</v>
      </c>
      <c r="K17" s="21">
        <v>11.149013999999999</v>
      </c>
      <c r="L17" s="21">
        <v>5.9229998999999998</v>
      </c>
      <c r="M17" s="21"/>
      <c r="N17" s="21"/>
      <c r="O17" s="21"/>
      <c r="P17" s="21">
        <v>1.1939884000000001</v>
      </c>
      <c r="Q17" s="21">
        <v>1.7569999999999999</v>
      </c>
      <c r="R17" s="21"/>
      <c r="S17" s="21">
        <v>87.679023999999998</v>
      </c>
      <c r="T17" s="21">
        <v>0.41499998999999999</v>
      </c>
      <c r="U17" s="21"/>
      <c r="V17" s="21">
        <v>34.149352999999998</v>
      </c>
      <c r="W17" s="21">
        <v>0.91900002999999997</v>
      </c>
      <c r="X17" s="21"/>
      <c r="Y17" s="21">
        <v>39.974251000000002</v>
      </c>
      <c r="Z17" s="21">
        <v>0.29800000999999998</v>
      </c>
      <c r="AA17" s="21"/>
      <c r="AB17" s="21">
        <v>7.6218146999999998</v>
      </c>
      <c r="AC17" s="21">
        <v>4.7360001</v>
      </c>
      <c r="AD17" s="21"/>
      <c r="AE17" s="21">
        <v>262.54226999999997</v>
      </c>
      <c r="AF17" s="21">
        <v>6.3940001000000004</v>
      </c>
      <c r="AG17" s="21"/>
      <c r="AH17" s="21">
        <v>135.94855000000001</v>
      </c>
      <c r="AI17" s="21">
        <v>7.5320001000000003</v>
      </c>
      <c r="AJ17" s="21"/>
      <c r="AK17" s="21">
        <v>121.47427</v>
      </c>
      <c r="AL17" s="21">
        <v>0.69499999000000001</v>
      </c>
      <c r="AM17" s="21"/>
      <c r="AN17" s="21">
        <v>19.603418000000001</v>
      </c>
      <c r="AO17" s="21">
        <v>1025.25</v>
      </c>
      <c r="AP17" s="21"/>
      <c r="AQ17" s="21"/>
      <c r="AR17" s="21"/>
      <c r="AS17" s="33" t="s">
        <v>110</v>
      </c>
      <c r="AT17" s="21">
        <v>1.5635790000000001</v>
      </c>
      <c r="AU17" s="21">
        <v>433.1524</v>
      </c>
      <c r="AV17" s="21">
        <v>277.02625</v>
      </c>
      <c r="AW17" s="21">
        <v>43.968136000000001</v>
      </c>
      <c r="AX17" s="21"/>
      <c r="AY17" s="21"/>
      <c r="AZ17" s="25" t="s">
        <v>111</v>
      </c>
      <c r="BA17" s="25" t="s">
        <v>111</v>
      </c>
      <c r="BB17" s="25" t="s">
        <v>111</v>
      </c>
      <c r="BC17" s="25" t="s">
        <v>111</v>
      </c>
      <c r="BD17" s="25" t="s">
        <v>111</v>
      </c>
      <c r="BE17" s="25" t="s">
        <v>111</v>
      </c>
      <c r="BF17" s="25" t="s">
        <v>111</v>
      </c>
      <c r="BG17" s="21" t="s">
        <v>111</v>
      </c>
    </row>
    <row r="18" spans="1:59" x14ac:dyDescent="0.35">
      <c r="A18" s="23">
        <v>2117901</v>
      </c>
      <c r="B18" s="24">
        <v>44375.75</v>
      </c>
      <c r="C18" s="26">
        <v>4.176723</v>
      </c>
      <c r="D18" s="21"/>
      <c r="E18" s="25">
        <v>1026</v>
      </c>
      <c r="F18" s="27">
        <v>0.63121908999999998</v>
      </c>
      <c r="G18" s="21"/>
      <c r="H18" s="26"/>
      <c r="I18" s="25">
        <v>273.22820999999999</v>
      </c>
      <c r="J18" s="23" t="str">
        <f>CHOOSE(1+ABS(ROUND(Table7[[#This Row],[WINDDIR_AVG °AZ]]/45,0)),"N","NE","E","SE","S","SW","W","NW","N")</f>
        <v>W</v>
      </c>
      <c r="K18" s="21">
        <v>7.3261313000000001</v>
      </c>
      <c r="L18" s="21">
        <v>5.8189998000000003</v>
      </c>
      <c r="M18" s="21"/>
      <c r="N18" s="21">
        <v>22.228000999999999</v>
      </c>
      <c r="O18" s="21"/>
      <c r="P18" s="21">
        <v>1.5170512</v>
      </c>
      <c r="Q18" s="21">
        <v>0.50599998000000002</v>
      </c>
      <c r="R18" s="21"/>
      <c r="S18" s="21">
        <v>25.250761000000001</v>
      </c>
      <c r="T18" s="21">
        <v>0.15099999</v>
      </c>
      <c r="U18" s="21"/>
      <c r="V18" s="21">
        <v>12.425426</v>
      </c>
      <c r="W18" s="21">
        <v>0.19</v>
      </c>
      <c r="X18" s="21"/>
      <c r="Y18" s="21">
        <v>8.2645350000000004</v>
      </c>
      <c r="Z18" s="21">
        <v>5.7999997999999997E-2</v>
      </c>
      <c r="AA18" s="21"/>
      <c r="AB18" s="21">
        <v>1.4834404000000001</v>
      </c>
      <c r="AC18" s="21">
        <v>2.21</v>
      </c>
      <c r="AD18" s="21"/>
      <c r="AE18" s="21">
        <v>122.51233999999999</v>
      </c>
      <c r="AF18" s="21">
        <v>2.5680000999999999</v>
      </c>
      <c r="AG18" s="21"/>
      <c r="AH18" s="21">
        <v>54.600543999999999</v>
      </c>
      <c r="AI18" s="21">
        <v>2.1880000000000002</v>
      </c>
      <c r="AJ18" s="21"/>
      <c r="AK18" s="21">
        <v>35.287533000000003</v>
      </c>
      <c r="AL18" s="21">
        <v>0.14799999999999999</v>
      </c>
      <c r="AM18" s="21"/>
      <c r="AN18" s="21">
        <v>4.1745409999999996</v>
      </c>
      <c r="AO18" s="21">
        <v>717.16669000000002</v>
      </c>
      <c r="AP18" s="21"/>
      <c r="AQ18" s="21"/>
      <c r="AR18" s="21"/>
      <c r="AS18" s="33" t="s">
        <v>110</v>
      </c>
      <c r="AT18" s="21">
        <v>1.8226477000000001</v>
      </c>
      <c r="AU18" s="21">
        <v>171.44300999999999</v>
      </c>
      <c r="AV18" s="21">
        <v>94.062613999999996</v>
      </c>
      <c r="AW18" s="21">
        <v>58.289082000000001</v>
      </c>
      <c r="AX18" s="21"/>
      <c r="AY18" s="21"/>
      <c r="AZ18" s="25">
        <v>53</v>
      </c>
      <c r="BA18" s="25">
        <v>470</v>
      </c>
      <c r="BB18" s="25">
        <v>610</v>
      </c>
      <c r="BC18" s="25">
        <v>0</v>
      </c>
      <c r="BD18" s="25" t="s">
        <v>111</v>
      </c>
      <c r="BE18" s="25">
        <v>378</v>
      </c>
      <c r="BF18" s="25">
        <v>0</v>
      </c>
      <c r="BG18" s="21" t="s">
        <v>111</v>
      </c>
    </row>
    <row r="19" spans="1:59" x14ac:dyDescent="0.35">
      <c r="A19" s="23">
        <v>2118101</v>
      </c>
      <c r="B19" s="24">
        <v>44377.75</v>
      </c>
      <c r="C19" s="26">
        <v>8.7613716000000004</v>
      </c>
      <c r="D19" s="21"/>
      <c r="E19" s="25">
        <v>1434</v>
      </c>
      <c r="F19" s="27">
        <v>0.52721649000000004</v>
      </c>
      <c r="G19" s="21"/>
      <c r="H19" s="26">
        <v>15.798652000000001</v>
      </c>
      <c r="I19" s="25">
        <v>278.18945000000002</v>
      </c>
      <c r="J19" s="23" t="str">
        <f>CHOOSE(1+ABS(ROUND(Table7[[#This Row],[WINDDIR_AVG °AZ]]/45,0)),"N","NE","E","SE","S","SW","W","NW","N")</f>
        <v>W</v>
      </c>
      <c r="K19" s="21">
        <v>10.142851</v>
      </c>
      <c r="L19" s="21">
        <v>5.9039998000000002</v>
      </c>
      <c r="M19" s="21"/>
      <c r="N19" s="21">
        <v>20.638999999999999</v>
      </c>
      <c r="O19" s="21"/>
      <c r="P19" s="21">
        <v>1.2473841000000001</v>
      </c>
      <c r="Q19" s="21">
        <v>0.51499998999999996</v>
      </c>
      <c r="R19" s="21"/>
      <c r="S19" s="21">
        <v>25.699884000000001</v>
      </c>
      <c r="T19" s="21">
        <v>0.124</v>
      </c>
      <c r="U19" s="21"/>
      <c r="V19" s="21">
        <v>10.203662</v>
      </c>
      <c r="W19" s="21">
        <v>9.0999997999999999E-2</v>
      </c>
      <c r="X19" s="21"/>
      <c r="Y19" s="21">
        <v>3.9582771999999999</v>
      </c>
      <c r="Z19" s="21">
        <v>3.0999999E-2</v>
      </c>
      <c r="AA19" s="21"/>
      <c r="AB19" s="21">
        <v>0.79287331999999999</v>
      </c>
      <c r="AC19" s="21">
        <v>2.02</v>
      </c>
      <c r="AD19" s="21"/>
      <c r="AE19" s="21">
        <v>111.9796</v>
      </c>
      <c r="AF19" s="21">
        <v>3.0619999999999998</v>
      </c>
      <c r="AG19" s="21"/>
      <c r="AH19" s="21">
        <v>65.103920000000002</v>
      </c>
      <c r="AI19" s="21">
        <v>2.5469998999999999</v>
      </c>
      <c r="AJ19" s="21"/>
      <c r="AK19" s="21">
        <v>41.077399999999997</v>
      </c>
      <c r="AL19" s="21">
        <v>0.11</v>
      </c>
      <c r="AM19" s="21"/>
      <c r="AN19" s="21">
        <v>3.1026992999999998</v>
      </c>
      <c r="AO19" s="21">
        <v>361.16665999999998</v>
      </c>
      <c r="AP19" s="21"/>
      <c r="AQ19" s="21"/>
      <c r="AR19" s="21"/>
      <c r="AS19" s="33" t="s">
        <v>110</v>
      </c>
      <c r="AT19" s="21">
        <v>1.4080104</v>
      </c>
      <c r="AU19" s="21">
        <v>153.87302</v>
      </c>
      <c r="AV19" s="21">
        <v>109.28400999999999</v>
      </c>
      <c r="AW19" s="21">
        <v>33.887756000000003</v>
      </c>
      <c r="AX19" s="21"/>
      <c r="AY19" s="21"/>
      <c r="AZ19" s="25">
        <v>0</v>
      </c>
      <c r="BA19" s="25">
        <v>400</v>
      </c>
      <c r="BB19" s="25">
        <v>290</v>
      </c>
      <c r="BC19" s="25">
        <v>36</v>
      </c>
      <c r="BD19" s="25" t="s">
        <v>111</v>
      </c>
      <c r="BE19" s="25">
        <v>174</v>
      </c>
      <c r="BF19" s="25">
        <v>0</v>
      </c>
      <c r="BG19" s="21" t="s">
        <v>111</v>
      </c>
    </row>
    <row r="20" spans="1:59" x14ac:dyDescent="0.35">
      <c r="A20" s="23">
        <v>2118203</v>
      </c>
      <c r="B20" s="24">
        <v>44378.75</v>
      </c>
      <c r="C20" s="26">
        <v>0.40314802999999999</v>
      </c>
      <c r="D20" s="21"/>
      <c r="E20" s="25">
        <v>68</v>
      </c>
      <c r="F20" s="27">
        <v>0.28726353999999998</v>
      </c>
      <c r="G20" s="21"/>
      <c r="H20" s="26">
        <v>12.327716000000001</v>
      </c>
      <c r="I20" s="25">
        <v>226.29514</v>
      </c>
      <c r="J20" s="23" t="str">
        <f>CHOOSE(1+ABS(ROUND(Table7[[#This Row],[WINDDIR_AVG °AZ]]/45,0)),"N","NE","E","SE","S","SW","W","NW","N")</f>
        <v>SW</v>
      </c>
      <c r="K20" s="21">
        <v>4.8693581000000004</v>
      </c>
      <c r="L20" s="21">
        <v>6.2770000000000001</v>
      </c>
      <c r="M20" s="21"/>
      <c r="N20" s="21"/>
      <c r="O20" s="21"/>
      <c r="P20" s="21">
        <v>0.52844530000000001</v>
      </c>
      <c r="Q20" s="21">
        <v>0.79699998999999999</v>
      </c>
      <c r="R20" s="21"/>
      <c r="S20" s="21">
        <v>39.772441999999998</v>
      </c>
      <c r="T20" s="21">
        <v>7.0000000000000007E-2</v>
      </c>
      <c r="U20" s="21"/>
      <c r="V20" s="21">
        <v>5.7601317999999999</v>
      </c>
      <c r="W20" s="21">
        <v>8.9999995999999992E-3</v>
      </c>
      <c r="X20" s="21"/>
      <c r="Y20" s="21">
        <v>0.39147797000000001</v>
      </c>
      <c r="Z20" s="21">
        <v>2.1000000000000001E-2</v>
      </c>
      <c r="AA20" s="21"/>
      <c r="AB20" s="21">
        <v>0.53710776999999998</v>
      </c>
      <c r="AC20" s="21">
        <v>0.16</v>
      </c>
      <c r="AD20" s="21"/>
      <c r="AE20" s="21">
        <v>8.8696708999999991</v>
      </c>
      <c r="AF20" s="21">
        <v>0.26499999000000002</v>
      </c>
      <c r="AG20" s="21"/>
      <c r="AH20" s="21">
        <v>5.6344018</v>
      </c>
      <c r="AI20" s="21">
        <v>0.43099999</v>
      </c>
      <c r="AJ20" s="21"/>
      <c r="AK20" s="21">
        <v>6.9510636000000003</v>
      </c>
      <c r="AL20" s="21">
        <v>3.4000002000000001E-2</v>
      </c>
      <c r="AM20" s="21"/>
      <c r="AN20" s="21">
        <v>0.95901614000000002</v>
      </c>
      <c r="AO20" s="21">
        <v>211.16667000000001</v>
      </c>
      <c r="AP20" s="21"/>
      <c r="AQ20" s="21"/>
      <c r="AR20" s="21"/>
      <c r="AS20" s="33" t="s">
        <v>110</v>
      </c>
      <c r="AT20" s="21">
        <v>4.1238647000000004</v>
      </c>
      <c r="AU20" s="21">
        <v>55.855606000000002</v>
      </c>
      <c r="AV20" s="21">
        <v>13.544480999999999</v>
      </c>
      <c r="AW20" s="21">
        <v>121.93392</v>
      </c>
      <c r="AX20" s="21"/>
      <c r="AY20" s="21"/>
      <c r="AZ20" s="25" t="s">
        <v>111</v>
      </c>
      <c r="BA20" s="25" t="s">
        <v>111</v>
      </c>
      <c r="BB20" s="25" t="s">
        <v>111</v>
      </c>
      <c r="BC20" s="25" t="s">
        <v>111</v>
      </c>
      <c r="BD20" s="25" t="s">
        <v>111</v>
      </c>
      <c r="BE20" s="25" t="s">
        <v>111</v>
      </c>
      <c r="BF20" s="25" t="s">
        <v>111</v>
      </c>
      <c r="BG20" s="21" t="s">
        <v>111</v>
      </c>
    </row>
    <row r="21" spans="1:59" x14ac:dyDescent="0.35">
      <c r="A21" s="23">
        <v>2118304</v>
      </c>
      <c r="B21" s="24">
        <v>44379.25</v>
      </c>
      <c r="C21" s="26">
        <v>7.6972550999999996</v>
      </c>
      <c r="D21" s="21"/>
      <c r="E21" s="25">
        <v>166</v>
      </c>
      <c r="F21" s="27">
        <v>0.35644066000000002</v>
      </c>
      <c r="G21" s="21"/>
      <c r="H21" s="26">
        <v>9.8506450999999995</v>
      </c>
      <c r="I21" s="25">
        <v>119.39288000000001</v>
      </c>
      <c r="J21" s="23" t="str">
        <f>CHOOSE(1+ABS(ROUND(Table7[[#This Row],[WINDDIR_AVG °AZ]]/45,0)),"N","NE","E","SE","S","SW","W","NW","N")</f>
        <v>SE</v>
      </c>
      <c r="K21" s="21">
        <v>4.2236833999999996</v>
      </c>
      <c r="L21" s="21">
        <v>6.6310000000000002</v>
      </c>
      <c r="M21" s="21"/>
      <c r="N21" s="21">
        <v>20.544001000000002</v>
      </c>
      <c r="O21" s="21"/>
      <c r="P21" s="21">
        <v>0.23388370999999999</v>
      </c>
      <c r="Q21" s="21">
        <v>0.31999999000000001</v>
      </c>
      <c r="R21" s="21"/>
      <c r="S21" s="21">
        <v>15.968861</v>
      </c>
      <c r="T21" s="21">
        <v>4.1999999000000003E-2</v>
      </c>
      <c r="U21" s="21"/>
      <c r="V21" s="21">
        <v>3.4560789999999999</v>
      </c>
      <c r="W21" s="21">
        <v>3.7999999E-2</v>
      </c>
      <c r="X21" s="21"/>
      <c r="Y21" s="21">
        <v>1.6529069000000001</v>
      </c>
      <c r="Z21" s="21">
        <v>0.13</v>
      </c>
      <c r="AA21" s="21"/>
      <c r="AB21" s="21">
        <v>3.3249528000000002</v>
      </c>
      <c r="AC21" s="21">
        <v>2.556</v>
      </c>
      <c r="AD21" s="21"/>
      <c r="AE21" s="21">
        <v>141.69299000000001</v>
      </c>
      <c r="AF21" s="21">
        <v>0.95099997999999997</v>
      </c>
      <c r="AG21" s="21"/>
      <c r="AH21" s="21">
        <v>20.22006</v>
      </c>
      <c r="AI21" s="21">
        <v>2.4020000000000001</v>
      </c>
      <c r="AJ21" s="21"/>
      <c r="AK21" s="21">
        <v>38.738872999999998</v>
      </c>
      <c r="AL21" s="21">
        <v>0.13200000000000001</v>
      </c>
      <c r="AM21" s="21"/>
      <c r="AN21" s="21">
        <v>3.7232392000000001</v>
      </c>
      <c r="AO21" s="21">
        <v>705.5</v>
      </c>
      <c r="AP21" s="21"/>
      <c r="AQ21" s="21"/>
      <c r="AR21" s="21"/>
      <c r="AS21" s="33" t="s">
        <v>110</v>
      </c>
      <c r="AT21" s="21">
        <v>2.6535144000000002</v>
      </c>
      <c r="AU21" s="21">
        <v>166.32804999999999</v>
      </c>
      <c r="AV21" s="21">
        <v>62.682175000000001</v>
      </c>
      <c r="AW21" s="21">
        <v>90.516373000000002</v>
      </c>
      <c r="AX21" s="21"/>
      <c r="AY21" s="21"/>
      <c r="AZ21" s="25" t="s">
        <v>111</v>
      </c>
      <c r="BA21" s="25" t="s">
        <v>111</v>
      </c>
      <c r="BB21" s="25" t="s">
        <v>111</v>
      </c>
      <c r="BC21" s="25" t="s">
        <v>111</v>
      </c>
      <c r="BD21" s="25" t="s">
        <v>111</v>
      </c>
      <c r="BE21" s="25" t="s">
        <v>111</v>
      </c>
      <c r="BF21" s="25" t="s">
        <v>111</v>
      </c>
      <c r="BG21" s="21" t="s">
        <v>111</v>
      </c>
    </row>
    <row r="22" spans="1:59" x14ac:dyDescent="0.35">
      <c r="A22" s="23">
        <v>2118701</v>
      </c>
      <c r="B22" s="24">
        <v>44383.75</v>
      </c>
      <c r="C22" s="26">
        <v>8.1427783999999992</v>
      </c>
      <c r="D22" s="21"/>
      <c r="E22" s="25">
        <v>932</v>
      </c>
      <c r="F22" s="27">
        <v>0.58045948000000003</v>
      </c>
      <c r="G22" s="21"/>
      <c r="H22" s="26">
        <v>15.754467</v>
      </c>
      <c r="I22" s="25">
        <v>285.23394999999999</v>
      </c>
      <c r="J22" s="23" t="str">
        <f>CHOOSE(1+ABS(ROUND(Table7[[#This Row],[WINDDIR_AVG °AZ]]/45,0)),"N","NE","E","SE","S","SW","W","NW","N")</f>
        <v>W</v>
      </c>
      <c r="K22" s="21">
        <v>11.63486</v>
      </c>
      <c r="L22" s="21">
        <v>5.5760002000000002</v>
      </c>
      <c r="M22" s="21"/>
      <c r="N22" s="21">
        <v>24.697001</v>
      </c>
      <c r="O22" s="21"/>
      <c r="P22" s="21">
        <v>2.6546042000000001</v>
      </c>
      <c r="Q22" s="21">
        <v>0.64999998000000003</v>
      </c>
      <c r="R22" s="21"/>
      <c r="S22" s="21">
        <v>32.436748999999999</v>
      </c>
      <c r="T22" s="21">
        <v>0.10199999999999999</v>
      </c>
      <c r="U22" s="21"/>
      <c r="V22" s="21">
        <v>8.3933344000000005</v>
      </c>
      <c r="W22" s="21">
        <v>1.7000001000000001E-2</v>
      </c>
      <c r="X22" s="21"/>
      <c r="Y22" s="21">
        <v>0.73945837999999997</v>
      </c>
      <c r="Z22" s="21">
        <v>0.19700000000000001</v>
      </c>
      <c r="AA22" s="21"/>
      <c r="AB22" s="21">
        <v>5.0385822999999998</v>
      </c>
      <c r="AC22" s="21">
        <v>2.4870000000000001</v>
      </c>
      <c r="AD22" s="21"/>
      <c r="AE22" s="21">
        <v>137.86795000000001</v>
      </c>
      <c r="AF22" s="21">
        <v>2.4700000000000002</v>
      </c>
      <c r="AG22" s="21"/>
      <c r="AH22" s="21">
        <v>52.516876000000003</v>
      </c>
      <c r="AI22" s="21">
        <v>2.9070000999999999</v>
      </c>
      <c r="AJ22" s="21"/>
      <c r="AK22" s="21">
        <v>46.883392000000001</v>
      </c>
      <c r="AL22" s="21">
        <v>8.1000000000000003E-2</v>
      </c>
      <c r="AM22" s="21"/>
      <c r="AN22" s="21">
        <v>2.2847149</v>
      </c>
      <c r="AO22" s="21">
        <v>721.83330999999998</v>
      </c>
      <c r="AP22" s="21"/>
      <c r="AQ22" s="21"/>
      <c r="AR22" s="21"/>
      <c r="AS22" s="33" t="s">
        <v>110</v>
      </c>
      <c r="AT22" s="21">
        <v>1.8401166</v>
      </c>
      <c r="AU22" s="21">
        <v>187.11223000000001</v>
      </c>
      <c r="AV22" s="21">
        <v>101.68498</v>
      </c>
      <c r="AW22" s="21">
        <v>59.160713000000001</v>
      </c>
      <c r="AX22" s="21"/>
      <c r="AY22" s="21"/>
      <c r="AZ22" s="25">
        <v>0</v>
      </c>
      <c r="BA22" s="25">
        <v>430</v>
      </c>
      <c r="BB22" s="25">
        <v>380</v>
      </c>
      <c r="BC22" s="25">
        <v>0</v>
      </c>
      <c r="BD22" s="25" t="s">
        <v>111</v>
      </c>
      <c r="BE22" s="25">
        <v>416</v>
      </c>
      <c r="BF22" s="25">
        <v>0</v>
      </c>
      <c r="BG22" s="21" t="s">
        <v>111</v>
      </c>
    </row>
    <row r="23" spans="1:59" x14ac:dyDescent="0.35">
      <c r="A23" s="23">
        <v>2118802</v>
      </c>
      <c r="B23" s="24">
        <v>44384.25</v>
      </c>
      <c r="C23" s="26">
        <v>8.4752969999999994</v>
      </c>
      <c r="D23" s="21"/>
      <c r="E23" s="25">
        <v>383</v>
      </c>
      <c r="F23" s="27">
        <v>0.40843164999999998</v>
      </c>
      <c r="G23" s="21"/>
      <c r="H23" s="26">
        <v>13.464479000000001</v>
      </c>
      <c r="I23" s="25">
        <v>313.12857000000002</v>
      </c>
      <c r="J23" s="23" t="str">
        <f>CHOOSE(1+ABS(ROUND(Table7[[#This Row],[WINDDIR_AVG °AZ]]/45,0)),"N","NE","E","SE","S","SW","W","NW","N")</f>
        <v>NW</v>
      </c>
      <c r="K23" s="21">
        <v>13.470444000000001</v>
      </c>
      <c r="L23" s="21">
        <v>4.9590000999999999</v>
      </c>
      <c r="M23" s="21"/>
      <c r="N23" s="21">
        <v>26.502001</v>
      </c>
      <c r="O23" s="21"/>
      <c r="P23" s="21">
        <v>10.990055999999999</v>
      </c>
      <c r="Q23" s="21">
        <v>0.87300003000000004</v>
      </c>
      <c r="R23" s="21"/>
      <c r="S23" s="21">
        <v>43.565047999999997</v>
      </c>
      <c r="T23" s="21">
        <v>0.12899999000000001</v>
      </c>
      <c r="U23" s="21"/>
      <c r="V23" s="21">
        <v>10.6151</v>
      </c>
      <c r="W23" s="21">
        <v>1.0999999999999999E-2</v>
      </c>
      <c r="X23" s="21"/>
      <c r="Y23" s="21">
        <v>0.47847307</v>
      </c>
      <c r="Z23" s="21">
        <v>0.25</v>
      </c>
      <c r="AA23" s="21"/>
      <c r="AB23" s="21">
        <v>6.3941397999999996</v>
      </c>
      <c r="AC23" s="21">
        <v>2.1659999000000001</v>
      </c>
      <c r="AD23" s="21"/>
      <c r="AE23" s="21">
        <v>120.07317</v>
      </c>
      <c r="AF23" s="21">
        <v>2.395</v>
      </c>
      <c r="AG23" s="21"/>
      <c r="AH23" s="21">
        <v>50.922234000000003</v>
      </c>
      <c r="AI23" s="21">
        <v>2.2880001000000001</v>
      </c>
      <c r="AJ23" s="21"/>
      <c r="AK23" s="21">
        <v>36.900311000000002</v>
      </c>
      <c r="AL23" s="21">
        <v>6.8000004000000003E-2</v>
      </c>
      <c r="AM23" s="21"/>
      <c r="AN23" s="21">
        <v>1.9180322999999999</v>
      </c>
      <c r="AO23" s="21">
        <v>1398.8334</v>
      </c>
      <c r="AP23" s="21"/>
      <c r="AQ23" s="21"/>
      <c r="AR23" s="21"/>
      <c r="AS23" s="33" t="s">
        <v>110</v>
      </c>
      <c r="AT23" s="21">
        <v>2.1399417000000001</v>
      </c>
      <c r="AU23" s="21">
        <v>192.03960000000001</v>
      </c>
      <c r="AV23" s="21">
        <v>89.740577999999999</v>
      </c>
      <c r="AW23" s="21">
        <v>72.609093000000001</v>
      </c>
      <c r="AX23" s="21"/>
      <c r="AY23" s="21"/>
      <c r="AZ23" s="25">
        <v>52</v>
      </c>
      <c r="BA23" s="25">
        <v>160</v>
      </c>
      <c r="BB23" s="25">
        <v>130</v>
      </c>
      <c r="BC23" s="25">
        <v>0</v>
      </c>
      <c r="BD23" s="25" t="s">
        <v>111</v>
      </c>
      <c r="BE23" s="25">
        <v>341</v>
      </c>
      <c r="BF23" s="25">
        <v>0</v>
      </c>
      <c r="BG23" s="21" t="s">
        <v>111</v>
      </c>
    </row>
    <row r="24" spans="1:59" x14ac:dyDescent="0.35">
      <c r="A24" s="23">
        <v>2119306</v>
      </c>
      <c r="B24" s="24">
        <v>44389.25</v>
      </c>
      <c r="C24" s="26">
        <v>2.8602908</v>
      </c>
      <c r="D24" s="21"/>
      <c r="E24" s="25">
        <v>809</v>
      </c>
      <c r="F24" s="27">
        <v>0.36749809999999999</v>
      </c>
      <c r="G24" s="21"/>
      <c r="H24" s="26">
        <v>12.144890999999999</v>
      </c>
      <c r="I24" s="25">
        <v>139.62891999999999</v>
      </c>
      <c r="J24" s="23" t="str">
        <f>CHOOSE(1+ABS(ROUND(Table7[[#This Row],[WINDDIR_AVG °AZ]]/45,0)),"N","NE","E","SE","S","SW","W","NW","N")</f>
        <v>SE</v>
      </c>
      <c r="K24" s="21">
        <v>5.6140245999999996</v>
      </c>
      <c r="L24" s="21">
        <v>5.6620001999999996</v>
      </c>
      <c r="M24" s="21"/>
      <c r="N24" s="21">
        <v>15.727</v>
      </c>
      <c r="O24" s="21"/>
      <c r="P24" s="21">
        <v>2.1777088999999998</v>
      </c>
      <c r="Q24" s="21">
        <v>0.27700001000000002</v>
      </c>
      <c r="R24" s="21"/>
      <c r="S24" s="21">
        <v>13.823045</v>
      </c>
      <c r="T24" s="21">
        <v>4.5000001999999997E-2</v>
      </c>
      <c r="U24" s="21"/>
      <c r="V24" s="21">
        <v>3.7029418999999999</v>
      </c>
      <c r="W24" s="21">
        <v>5.8999999999999997E-2</v>
      </c>
      <c r="X24" s="21"/>
      <c r="Y24" s="21">
        <v>2.5663554999999998</v>
      </c>
      <c r="Z24" s="21">
        <v>0.25900000000000001</v>
      </c>
      <c r="AA24" s="21"/>
      <c r="AB24" s="21">
        <v>6.6243290999999997</v>
      </c>
      <c r="AC24" s="21">
        <v>1.7370000000000001</v>
      </c>
      <c r="AD24" s="21"/>
      <c r="AE24" s="21">
        <v>96.291366999999994</v>
      </c>
      <c r="AF24" s="21">
        <v>0.89600002999999995</v>
      </c>
      <c r="AG24" s="21"/>
      <c r="AH24" s="21">
        <v>19.050657000000001</v>
      </c>
      <c r="AI24" s="21">
        <v>1.748</v>
      </c>
      <c r="AJ24" s="21"/>
      <c r="AK24" s="21">
        <v>28.191320000000001</v>
      </c>
      <c r="AL24" s="21">
        <v>0.11</v>
      </c>
      <c r="AM24" s="21"/>
      <c r="AN24" s="21">
        <v>3.1026992999999998</v>
      </c>
      <c r="AO24" s="21">
        <v>1083.25</v>
      </c>
      <c r="AP24" s="21"/>
      <c r="AQ24" s="21"/>
      <c r="AR24" s="21"/>
      <c r="AS24" s="33" t="s">
        <v>110</v>
      </c>
      <c r="AT24" s="21">
        <v>2.4862731</v>
      </c>
      <c r="AU24" s="21">
        <v>125.17061</v>
      </c>
      <c r="AV24" s="21">
        <v>50.344676999999997</v>
      </c>
      <c r="AW24" s="21">
        <v>85.264290000000003</v>
      </c>
      <c r="AX24" s="21"/>
      <c r="AY24" s="21"/>
      <c r="AZ24" s="25">
        <v>0</v>
      </c>
      <c r="BA24" s="25">
        <v>540</v>
      </c>
      <c r="BB24" s="25">
        <v>650</v>
      </c>
      <c r="BC24" s="25">
        <v>0</v>
      </c>
      <c r="BD24" s="25" t="s">
        <v>111</v>
      </c>
      <c r="BE24" s="25">
        <v>247</v>
      </c>
      <c r="BF24" s="25">
        <v>0</v>
      </c>
      <c r="BG24" s="21" t="s">
        <v>111</v>
      </c>
    </row>
    <row r="25" spans="1:59" x14ac:dyDescent="0.35">
      <c r="A25" s="23">
        <v>2119702</v>
      </c>
      <c r="B25" s="24">
        <v>44393.25</v>
      </c>
      <c r="C25" s="26">
        <v>3.7927966</v>
      </c>
      <c r="D25" s="21"/>
      <c r="E25" s="25">
        <v>391</v>
      </c>
      <c r="F25" s="27">
        <v>0.64448583000000004</v>
      </c>
      <c r="G25" s="21"/>
      <c r="H25" s="26">
        <v>15.475579</v>
      </c>
      <c r="I25" s="25">
        <v>280.62288999999998</v>
      </c>
      <c r="J25" s="23" t="str">
        <f>CHOOSE(1+ABS(ROUND(Table7[[#This Row],[WINDDIR_AVG °AZ]]/45,0)),"N","NE","E","SE","S","SW","W","NW","N")</f>
        <v>W</v>
      </c>
      <c r="K25" s="21">
        <v>9.9108753000000007</v>
      </c>
      <c r="L25" s="21">
        <v>5.4860001</v>
      </c>
      <c r="M25" s="21"/>
      <c r="N25" s="21">
        <v>29.464001</v>
      </c>
      <c r="O25" s="21"/>
      <c r="P25" s="21">
        <v>3.2658779999999998</v>
      </c>
      <c r="Q25" s="21">
        <v>0.995</v>
      </c>
      <c r="R25" s="21"/>
      <c r="S25" s="21">
        <v>49.653174999999997</v>
      </c>
      <c r="T25" s="21">
        <v>0.1</v>
      </c>
      <c r="U25" s="21"/>
      <c r="V25" s="21">
        <v>8.2287598000000006</v>
      </c>
      <c r="W25" s="21">
        <v>6.1999999E-2</v>
      </c>
      <c r="X25" s="21"/>
      <c r="Y25" s="21">
        <v>2.6968481999999998</v>
      </c>
      <c r="Z25" s="21">
        <v>0.153</v>
      </c>
      <c r="AA25" s="21"/>
      <c r="AB25" s="21">
        <v>3.9132137</v>
      </c>
      <c r="AC25" s="21">
        <v>2.6539999999999999</v>
      </c>
      <c r="AD25" s="21"/>
      <c r="AE25" s="21">
        <v>147.12567000000001</v>
      </c>
      <c r="AF25" s="21">
        <v>5.0549998</v>
      </c>
      <c r="AG25" s="21"/>
      <c r="AH25" s="21">
        <v>107.47887</v>
      </c>
      <c r="AI25" s="21">
        <v>2.6989999</v>
      </c>
      <c r="AJ25" s="21"/>
      <c r="AK25" s="21">
        <v>43.528815999999999</v>
      </c>
      <c r="AL25" s="21">
        <v>0.124</v>
      </c>
      <c r="AM25" s="21"/>
      <c r="AN25" s="21">
        <v>3.4975884000000002</v>
      </c>
      <c r="AO25" s="21">
        <v>754.5</v>
      </c>
      <c r="AP25" s="21"/>
      <c r="AQ25" s="21"/>
      <c r="AR25" s="21"/>
      <c r="AS25" s="33" t="s">
        <v>110</v>
      </c>
      <c r="AT25" s="21">
        <v>1.3906375</v>
      </c>
      <c r="AU25" s="21">
        <v>214.86084</v>
      </c>
      <c r="AV25" s="21">
        <v>154.50528</v>
      </c>
      <c r="AW25" s="21">
        <v>32.680613999999998</v>
      </c>
      <c r="AX25" s="21"/>
      <c r="AY25" s="21"/>
      <c r="AZ25" s="25">
        <v>39</v>
      </c>
      <c r="BA25" s="25">
        <v>220</v>
      </c>
      <c r="BB25" s="25">
        <v>210</v>
      </c>
      <c r="BC25" s="25">
        <v>36</v>
      </c>
      <c r="BD25" s="25" t="s">
        <v>111</v>
      </c>
      <c r="BE25" s="25">
        <v>175</v>
      </c>
      <c r="BF25" s="25">
        <v>0</v>
      </c>
      <c r="BG25" s="21" t="s">
        <v>111</v>
      </c>
    </row>
    <row r="26" spans="1:59" x14ac:dyDescent="0.35">
      <c r="A26" s="23">
        <v>2120001</v>
      </c>
      <c r="B26" s="24">
        <v>44396.75</v>
      </c>
      <c r="C26" s="26">
        <v>1.1833335</v>
      </c>
      <c r="D26" s="21"/>
      <c r="E26" s="25">
        <v>58</v>
      </c>
      <c r="F26" s="27">
        <v>0.13410443</v>
      </c>
      <c r="G26" s="21"/>
      <c r="H26" s="26">
        <v>14.551724999999999</v>
      </c>
      <c r="I26" s="25">
        <v>297.61892999999998</v>
      </c>
      <c r="J26" s="23" t="str">
        <f>CHOOSE(1+ABS(ROUND(Table7[[#This Row],[WINDDIR_AVG °AZ]]/45,0)),"N","NE","E","SE","S","SW","W","NW","N")</f>
        <v>NW</v>
      </c>
      <c r="K26" s="21">
        <v>8.2786188000000003</v>
      </c>
      <c r="L26" s="21">
        <v>4.4539999999999997</v>
      </c>
      <c r="M26" s="21"/>
      <c r="N26" s="21"/>
      <c r="O26" s="21"/>
      <c r="P26" s="21">
        <v>35.156044000000001</v>
      </c>
      <c r="Q26" s="21">
        <v>1.1569999</v>
      </c>
      <c r="R26" s="21"/>
      <c r="S26" s="21">
        <v>57.737411000000002</v>
      </c>
      <c r="T26" s="21">
        <v>7.5000002999999996E-2</v>
      </c>
      <c r="U26" s="21"/>
      <c r="V26" s="21">
        <v>6.1715698000000003</v>
      </c>
      <c r="W26" s="21">
        <v>1.2999999999999999E-2</v>
      </c>
      <c r="X26" s="21"/>
      <c r="Y26" s="21">
        <v>0.56546819000000004</v>
      </c>
      <c r="Z26" s="21">
        <v>0.30299999999999999</v>
      </c>
      <c r="AA26" s="21"/>
      <c r="AB26" s="21">
        <v>7.7496976999999996</v>
      </c>
      <c r="AC26" s="21">
        <v>1.95</v>
      </c>
      <c r="AD26" s="21"/>
      <c r="AE26" s="21">
        <v>108.09912</v>
      </c>
      <c r="AF26" s="21">
        <v>1.7190000000000001</v>
      </c>
      <c r="AG26" s="21"/>
      <c r="AH26" s="21">
        <v>36.549194</v>
      </c>
      <c r="AI26" s="21">
        <v>1.913</v>
      </c>
      <c r="AJ26" s="21"/>
      <c r="AK26" s="21">
        <v>30.852399999999999</v>
      </c>
      <c r="AL26" s="21">
        <v>9.7999997000000005E-2</v>
      </c>
      <c r="AM26" s="21"/>
      <c r="AN26" s="21">
        <v>2.7642231000000002</v>
      </c>
      <c r="AO26" s="21">
        <v>2364</v>
      </c>
      <c r="AP26" s="21"/>
      <c r="AQ26" s="21"/>
      <c r="AR26" s="21"/>
      <c r="AS26" s="33" t="s">
        <v>110</v>
      </c>
      <c r="AT26" s="21">
        <v>3.0675181999999999</v>
      </c>
      <c r="AU26" s="21">
        <v>215.23491999999999</v>
      </c>
      <c r="AV26" s="21">
        <v>70.165817000000004</v>
      </c>
      <c r="AW26" s="21">
        <v>101.65993</v>
      </c>
      <c r="AX26" s="21"/>
      <c r="AY26" s="21"/>
      <c r="AZ26" s="25" t="s">
        <v>111</v>
      </c>
      <c r="BA26" s="25" t="s">
        <v>111</v>
      </c>
      <c r="BB26" s="25" t="s">
        <v>111</v>
      </c>
      <c r="BC26" s="25" t="s">
        <v>111</v>
      </c>
      <c r="BD26" s="25" t="s">
        <v>111</v>
      </c>
      <c r="BE26" s="25" t="s">
        <v>111</v>
      </c>
      <c r="BF26" s="25" t="s">
        <v>111</v>
      </c>
      <c r="BG26" s="21" t="s">
        <v>111</v>
      </c>
    </row>
    <row r="27" spans="1:59" x14ac:dyDescent="0.35">
      <c r="A27" s="23">
        <v>2120102</v>
      </c>
      <c r="B27" s="24">
        <v>44397.25</v>
      </c>
      <c r="C27" s="26">
        <v>10.961290999999999</v>
      </c>
      <c r="D27" s="21"/>
      <c r="E27" s="25">
        <v>2306</v>
      </c>
      <c r="F27" s="27">
        <v>0.57793002999999998</v>
      </c>
      <c r="G27" s="21"/>
      <c r="H27" s="26">
        <v>13.728828999999999</v>
      </c>
      <c r="I27" s="25">
        <v>330.57431000000003</v>
      </c>
      <c r="J27" s="23" t="str">
        <f>CHOOSE(1+ABS(ROUND(Table7[[#This Row],[WINDDIR_AVG °AZ]]/45,0)),"N","NE","E","SE","S","SW","W","NW","N")</f>
        <v>NW</v>
      </c>
      <c r="K27" s="21">
        <v>12.321897999999999</v>
      </c>
      <c r="L27" s="21">
        <v>4.3829998999999997</v>
      </c>
      <c r="M27" s="21"/>
      <c r="N27" s="21">
        <v>39.421000999999997</v>
      </c>
      <c r="O27" s="21"/>
      <c r="P27" s="21">
        <v>41.399979000000002</v>
      </c>
      <c r="Q27" s="21">
        <v>1.0470001</v>
      </c>
      <c r="R27" s="21"/>
      <c r="S27" s="21">
        <v>52.248116000000003</v>
      </c>
      <c r="T27" s="21">
        <v>0.13600001</v>
      </c>
      <c r="U27" s="21"/>
      <c r="V27" s="21">
        <v>11.191113</v>
      </c>
      <c r="W27" s="21">
        <v>4.6999998000000001E-2</v>
      </c>
      <c r="X27" s="21"/>
      <c r="Y27" s="21">
        <v>2.0443850000000001</v>
      </c>
      <c r="Z27" s="21">
        <v>0.27000001000000001</v>
      </c>
      <c r="AA27" s="21"/>
      <c r="AB27" s="21">
        <v>6.9056711000000002</v>
      </c>
      <c r="AC27" s="21">
        <v>2.3829999000000002</v>
      </c>
      <c r="AD27" s="21"/>
      <c r="AE27" s="21">
        <v>132.10265999999999</v>
      </c>
      <c r="AF27" s="21">
        <v>1.8360000000000001</v>
      </c>
      <c r="AG27" s="21"/>
      <c r="AH27" s="21">
        <v>39.036835000000004</v>
      </c>
      <c r="AI27" s="21">
        <v>2.4079999999999999</v>
      </c>
      <c r="AJ27" s="21"/>
      <c r="AK27" s="21">
        <v>38.835639999999998</v>
      </c>
      <c r="AL27" s="21">
        <v>8.2999997000000006E-2</v>
      </c>
      <c r="AM27" s="21"/>
      <c r="AN27" s="21">
        <v>2.3411276000000001</v>
      </c>
      <c r="AO27" s="21">
        <v>2711.4167000000002</v>
      </c>
      <c r="AP27" s="21"/>
      <c r="AQ27" s="21"/>
      <c r="AR27" s="21"/>
      <c r="AS27" s="33" t="s">
        <v>110</v>
      </c>
      <c r="AT27" s="21">
        <v>3.0618763000000002</v>
      </c>
      <c r="AU27" s="21">
        <v>245.60414</v>
      </c>
      <c r="AV27" s="21">
        <v>80.213607999999994</v>
      </c>
      <c r="AW27" s="21">
        <v>101.52334</v>
      </c>
      <c r="AX27" s="21"/>
      <c r="AY27" s="21"/>
      <c r="AZ27" s="25">
        <v>140</v>
      </c>
      <c r="BA27" s="25">
        <v>1300</v>
      </c>
      <c r="BB27" s="25">
        <v>1900</v>
      </c>
      <c r="BC27" s="25">
        <v>0</v>
      </c>
      <c r="BD27" s="25" t="s">
        <v>111</v>
      </c>
      <c r="BE27" s="25">
        <v>1096</v>
      </c>
      <c r="BF27" s="25">
        <v>9</v>
      </c>
      <c r="BG27" s="21" t="s">
        <v>111</v>
      </c>
    </row>
    <row r="28" spans="1:59" x14ac:dyDescent="0.35">
      <c r="A28" s="23">
        <v>2120103</v>
      </c>
      <c r="B28" s="24">
        <v>44397.75</v>
      </c>
      <c r="C28" s="26">
        <v>4.2739004999999999</v>
      </c>
      <c r="D28" s="21"/>
      <c r="E28" s="25">
        <v>506</v>
      </c>
      <c r="F28" s="27">
        <v>0.42515129000000002</v>
      </c>
      <c r="G28" s="21"/>
      <c r="H28" s="26">
        <v>14.209303999999999</v>
      </c>
      <c r="I28" s="25">
        <v>322.26083</v>
      </c>
      <c r="J28" s="23" t="str">
        <f>CHOOSE(1+ABS(ROUND(Table7[[#This Row],[WINDDIR_AVG °AZ]]/45,0)),"N","NE","E","SE","S","SW","W","NW","N")</f>
        <v>NW</v>
      </c>
      <c r="K28" s="21">
        <v>7.0863608999999999</v>
      </c>
      <c r="L28" s="21">
        <v>4.1810001999999997</v>
      </c>
      <c r="M28" s="21"/>
      <c r="N28" s="21">
        <v>58.514000000000003</v>
      </c>
      <c r="O28" s="21"/>
      <c r="P28" s="21">
        <v>65.917350999999996</v>
      </c>
      <c r="Q28" s="21">
        <v>0.76099998000000002</v>
      </c>
      <c r="R28" s="21"/>
      <c r="S28" s="21">
        <v>37.975948000000002</v>
      </c>
      <c r="T28" s="21">
        <v>0.15000000999999999</v>
      </c>
      <c r="U28" s="21"/>
      <c r="V28" s="21">
        <v>12.34314</v>
      </c>
      <c r="W28" s="21">
        <v>8.2999997000000006E-2</v>
      </c>
      <c r="X28" s="21"/>
      <c r="Y28" s="21">
        <v>3.6102967000000001</v>
      </c>
      <c r="Z28" s="21">
        <v>0.39199999000000002</v>
      </c>
      <c r="AA28" s="21"/>
      <c r="AB28" s="21">
        <v>10.026011</v>
      </c>
      <c r="AC28" s="21">
        <v>3.8329998999999999</v>
      </c>
      <c r="AD28" s="21"/>
      <c r="AE28" s="21">
        <v>212.48407</v>
      </c>
      <c r="AF28" s="21">
        <v>2.5969999000000001</v>
      </c>
      <c r="AG28" s="21"/>
      <c r="AH28" s="21">
        <v>55.217136000000004</v>
      </c>
      <c r="AI28" s="21">
        <v>4.3150000999999998</v>
      </c>
      <c r="AJ28" s="21"/>
      <c r="AK28" s="21">
        <v>69.591269999999994</v>
      </c>
      <c r="AL28" s="21">
        <v>0.121</v>
      </c>
      <c r="AM28" s="21"/>
      <c r="AN28" s="21">
        <v>3.4129694000000002</v>
      </c>
      <c r="AO28" s="21">
        <v>3878.1667000000002</v>
      </c>
      <c r="AP28" s="21"/>
      <c r="AQ28" s="21"/>
      <c r="AR28" s="21"/>
      <c r="AS28" s="33" t="s">
        <v>110</v>
      </c>
      <c r="AT28" s="21">
        <v>2.6664712000000002</v>
      </c>
      <c r="AU28" s="21">
        <v>341.89861999999999</v>
      </c>
      <c r="AV28" s="21">
        <v>128.22137000000001</v>
      </c>
      <c r="AW28" s="21">
        <v>90.903282000000004</v>
      </c>
      <c r="AX28" s="21"/>
      <c r="AY28" s="21"/>
      <c r="AZ28" s="25">
        <v>180</v>
      </c>
      <c r="BA28" s="25">
        <v>1600</v>
      </c>
      <c r="BB28" s="25">
        <v>2700</v>
      </c>
      <c r="BC28" s="25">
        <v>0</v>
      </c>
      <c r="BD28" s="25" t="s">
        <v>111</v>
      </c>
      <c r="BE28" s="25">
        <v>1680</v>
      </c>
      <c r="BF28" s="25">
        <v>25</v>
      </c>
      <c r="BG28" s="21" t="s">
        <v>111</v>
      </c>
    </row>
    <row r="29" spans="1:59" x14ac:dyDescent="0.35">
      <c r="A29" s="23">
        <v>2120306</v>
      </c>
      <c r="B29" s="24">
        <v>44399.25</v>
      </c>
      <c r="C29" s="26">
        <v>4.5337648000000002</v>
      </c>
      <c r="D29" s="21"/>
      <c r="E29" s="25">
        <v>1401</v>
      </c>
      <c r="F29" s="27">
        <v>0.37761508999999999</v>
      </c>
      <c r="G29" s="21"/>
      <c r="H29" s="26">
        <v>9.1333436999999993</v>
      </c>
      <c r="I29" s="25">
        <v>210.37629999999999</v>
      </c>
      <c r="J29" s="23" t="str">
        <f>CHOOSE(1+ABS(ROUND(Table7[[#This Row],[WINDDIR_AVG °AZ]]/45,0)),"N","NE","E","SE","S","SW","W","NW","N")</f>
        <v>SW</v>
      </c>
      <c r="K29" s="21">
        <v>7.4770646000000003</v>
      </c>
      <c r="L29" s="21">
        <v>5.4279999999999999</v>
      </c>
      <c r="M29" s="21"/>
      <c r="N29" s="21">
        <v>14.628</v>
      </c>
      <c r="O29" s="21"/>
      <c r="P29" s="21">
        <v>3.7325016999999998</v>
      </c>
      <c r="Q29" s="21">
        <v>0.49000000999999999</v>
      </c>
      <c r="R29" s="21"/>
      <c r="S29" s="21">
        <v>24.452318000000002</v>
      </c>
      <c r="T29" s="21">
        <v>7.8000001999999999E-2</v>
      </c>
      <c r="U29" s="21"/>
      <c r="V29" s="21">
        <v>6.4184321999999998</v>
      </c>
      <c r="W29" s="21">
        <v>9.0000003999999995E-2</v>
      </c>
      <c r="X29" s="21"/>
      <c r="Y29" s="21">
        <v>3.9147797</v>
      </c>
      <c r="Z29" s="21">
        <v>8.6999996999999996E-2</v>
      </c>
      <c r="AA29" s="21"/>
      <c r="AB29" s="21">
        <v>2.2251606000000002</v>
      </c>
      <c r="AC29" s="21">
        <v>1.3440000000000001</v>
      </c>
      <c r="AD29" s="21"/>
      <c r="AE29" s="21">
        <v>74.505240999999998</v>
      </c>
      <c r="AF29" s="21">
        <v>0.96899997999999998</v>
      </c>
      <c r="AG29" s="21"/>
      <c r="AH29" s="21">
        <v>20.602775999999999</v>
      </c>
      <c r="AI29" s="21">
        <v>1.4670000000000001</v>
      </c>
      <c r="AJ29" s="21"/>
      <c r="AK29" s="21">
        <v>23.659420000000001</v>
      </c>
      <c r="AL29" s="21">
        <v>8.3999999000000006E-2</v>
      </c>
      <c r="AM29" s="21"/>
      <c r="AN29" s="21">
        <v>2.3693339999999998</v>
      </c>
      <c r="AO29" s="21">
        <v>839.5</v>
      </c>
      <c r="AP29" s="21"/>
      <c r="AQ29" s="21"/>
      <c r="AR29" s="21"/>
      <c r="AS29" s="33" t="s">
        <v>110</v>
      </c>
      <c r="AT29" s="21">
        <v>2.4709135999999998</v>
      </c>
      <c r="AU29" s="21">
        <v>115.22248999999999</v>
      </c>
      <c r="AV29" s="21">
        <v>46.631531000000003</v>
      </c>
      <c r="AW29" s="21">
        <v>84.756568999999999</v>
      </c>
      <c r="AX29" s="21"/>
      <c r="AY29" s="21"/>
      <c r="AZ29" s="25">
        <v>44</v>
      </c>
      <c r="BA29" s="25">
        <v>560</v>
      </c>
      <c r="BB29" s="25">
        <v>380</v>
      </c>
      <c r="BC29" s="25">
        <v>77</v>
      </c>
      <c r="BD29" s="25" t="s">
        <v>111</v>
      </c>
      <c r="BE29" s="25">
        <v>299</v>
      </c>
      <c r="BF29" s="25">
        <v>4</v>
      </c>
      <c r="BG29" s="21" t="s">
        <v>111</v>
      </c>
    </row>
    <row r="30" spans="1:59" x14ac:dyDescent="0.35">
      <c r="A30" s="23">
        <v>2120706</v>
      </c>
      <c r="B30" s="24">
        <v>44403.25</v>
      </c>
      <c r="C30" s="26">
        <v>9.1598606</v>
      </c>
      <c r="D30" s="21"/>
      <c r="E30" s="25">
        <v>854</v>
      </c>
      <c r="F30" s="27">
        <v>0.66243892999999998</v>
      </c>
      <c r="G30" s="21"/>
      <c r="H30" s="26">
        <v>12.739635</v>
      </c>
      <c r="I30" s="25">
        <v>289.96532999999999</v>
      </c>
      <c r="J30" s="23" t="str">
        <f>CHOOSE(1+ABS(ROUND(Table7[[#This Row],[WINDDIR_AVG °AZ]]/45,0)),"N","NE","E","SE","S","SW","W","NW","N")</f>
        <v>W</v>
      </c>
      <c r="K30" s="21">
        <v>10.053029</v>
      </c>
      <c r="L30" s="21">
        <v>5.0069999999999997</v>
      </c>
      <c r="M30" s="21"/>
      <c r="N30" s="21">
        <v>52.055</v>
      </c>
      <c r="O30" s="21"/>
      <c r="P30" s="21">
        <v>9.8401116999999996</v>
      </c>
      <c r="Q30" s="21">
        <v>1.0009999999999999</v>
      </c>
      <c r="R30" s="21"/>
      <c r="S30" s="21">
        <v>49.952590999999998</v>
      </c>
      <c r="T30" s="21">
        <v>0.15899999000000001</v>
      </c>
      <c r="U30" s="21"/>
      <c r="V30" s="21">
        <v>13.083728000000001</v>
      </c>
      <c r="W30" s="21">
        <v>0.16900000000000001</v>
      </c>
      <c r="X30" s="21"/>
      <c r="Y30" s="21">
        <v>7.3510860999999998</v>
      </c>
      <c r="Z30" s="21">
        <v>0.49700000999999999</v>
      </c>
      <c r="AA30" s="21"/>
      <c r="AB30" s="21">
        <v>12.711550000000001</v>
      </c>
      <c r="AC30" s="21">
        <v>5.6209997999999999</v>
      </c>
      <c r="AD30" s="21"/>
      <c r="AE30" s="21">
        <v>311.60262999999998</v>
      </c>
      <c r="AF30" s="21">
        <v>3.9779998999999999</v>
      </c>
      <c r="AG30" s="21"/>
      <c r="AH30" s="21">
        <v>84.579811000000007</v>
      </c>
      <c r="AI30" s="21">
        <v>4.5730000000000004</v>
      </c>
      <c r="AJ30" s="21"/>
      <c r="AK30" s="21">
        <v>73.752234999999999</v>
      </c>
      <c r="AL30" s="21">
        <v>0.14099999999999999</v>
      </c>
      <c r="AM30" s="21"/>
      <c r="AN30" s="21">
        <v>3.9770962999999999</v>
      </c>
      <c r="AO30" s="21">
        <v>300.33334000000002</v>
      </c>
      <c r="AP30" s="21"/>
      <c r="AQ30" s="21"/>
      <c r="AR30" s="21"/>
      <c r="AS30" s="33" t="s">
        <v>110</v>
      </c>
      <c r="AT30" s="21">
        <v>2.4919932</v>
      </c>
      <c r="AU30" s="21">
        <v>404.47329999999999</v>
      </c>
      <c r="AV30" s="21">
        <v>162.30914000000001</v>
      </c>
      <c r="AW30" s="21">
        <v>85.452240000000003</v>
      </c>
      <c r="AX30" s="21"/>
      <c r="AY30" s="21"/>
      <c r="AZ30" s="25">
        <v>130</v>
      </c>
      <c r="BA30" s="25">
        <v>1550</v>
      </c>
      <c r="BB30" s="25">
        <v>1500</v>
      </c>
      <c r="BC30" s="25">
        <v>0</v>
      </c>
      <c r="BD30" s="25" t="s">
        <v>111</v>
      </c>
      <c r="BE30" s="25">
        <v>1178</v>
      </c>
      <c r="BF30" s="25">
        <v>13</v>
      </c>
      <c r="BG30" s="21" t="s">
        <v>111</v>
      </c>
    </row>
    <row r="31" spans="1:59" x14ac:dyDescent="0.35">
      <c r="A31" s="23">
        <v>2120701</v>
      </c>
      <c r="B31" s="24">
        <v>44403.75</v>
      </c>
      <c r="C31" s="26">
        <v>2.4569204</v>
      </c>
      <c r="D31" s="21"/>
      <c r="E31" s="25">
        <v>126</v>
      </c>
      <c r="F31" s="27">
        <v>0.53929073000000005</v>
      </c>
      <c r="G31" s="21"/>
      <c r="H31" s="26">
        <v>14.361254000000001</v>
      </c>
      <c r="I31" s="25">
        <v>305.72091999999998</v>
      </c>
      <c r="J31" s="23" t="str">
        <f>CHOOSE(1+ABS(ROUND(Table7[[#This Row],[WINDDIR_AVG °AZ]]/45,0)),"N","NE","E","SE","S","SW","W","NW","N")</f>
        <v>NW</v>
      </c>
      <c r="K31" s="21">
        <v>14.113097</v>
      </c>
      <c r="L31" s="21">
        <v>5.5519999999999996</v>
      </c>
      <c r="M31" s="21"/>
      <c r="N31" s="21"/>
      <c r="O31" s="21"/>
      <c r="P31" s="21">
        <v>2.8054332999999998</v>
      </c>
      <c r="Q31" s="21">
        <v>0.79600000000000004</v>
      </c>
      <c r="R31" s="21"/>
      <c r="S31" s="21">
        <v>39.722541999999997</v>
      </c>
      <c r="T31" s="21">
        <v>0.108</v>
      </c>
      <c r="U31" s="21"/>
      <c r="V31" s="21">
        <v>8.8870602000000005</v>
      </c>
      <c r="W31" s="21">
        <v>5.2000000999999997E-2</v>
      </c>
      <c r="X31" s="21"/>
      <c r="Y31" s="21">
        <v>2.2618727999999999</v>
      </c>
      <c r="Z31" s="21">
        <v>0.22800000000000001</v>
      </c>
      <c r="AA31" s="21"/>
      <c r="AB31" s="21">
        <v>5.8314557000000002</v>
      </c>
      <c r="AC31" s="21">
        <v>1.89</v>
      </c>
      <c r="AD31" s="21"/>
      <c r="AE31" s="21">
        <v>104.77298999999999</v>
      </c>
      <c r="AF31" s="21">
        <v>1.7350000000000001</v>
      </c>
      <c r="AG31" s="21"/>
      <c r="AH31" s="21">
        <v>36.889384999999997</v>
      </c>
      <c r="AI31" s="21">
        <v>1.722</v>
      </c>
      <c r="AJ31" s="21"/>
      <c r="AK31" s="21">
        <v>27.771999000000001</v>
      </c>
      <c r="AL31" s="21">
        <v>7.5000002999999996E-2</v>
      </c>
      <c r="AM31" s="21"/>
      <c r="AN31" s="21">
        <v>2.1154768000000002</v>
      </c>
      <c r="AO31" s="21">
        <v>3583.1667000000002</v>
      </c>
      <c r="AP31" s="21"/>
      <c r="AQ31" s="21"/>
      <c r="AR31" s="21"/>
      <c r="AS31" s="33" t="s">
        <v>110</v>
      </c>
      <c r="AT31" s="21">
        <v>2.4598618000000001</v>
      </c>
      <c r="AU31" s="21">
        <v>164.26186000000001</v>
      </c>
      <c r="AV31" s="21">
        <v>66.776863000000006</v>
      </c>
      <c r="AW31" s="21">
        <v>84.388442999999995</v>
      </c>
      <c r="AX31" s="21"/>
      <c r="AY31" s="21"/>
      <c r="AZ31" s="25" t="s">
        <v>111</v>
      </c>
      <c r="BA31" s="25" t="s">
        <v>111</v>
      </c>
      <c r="BB31" s="25" t="s">
        <v>111</v>
      </c>
      <c r="BC31" s="25" t="s">
        <v>111</v>
      </c>
      <c r="BD31" s="25" t="s">
        <v>111</v>
      </c>
      <c r="BE31" s="25" t="s">
        <v>111</v>
      </c>
      <c r="BF31" s="25" t="s">
        <v>111</v>
      </c>
      <c r="BG31" s="21" t="s">
        <v>111</v>
      </c>
    </row>
    <row r="32" spans="1:59" x14ac:dyDescent="0.35">
      <c r="A32" s="23">
        <v>2120802</v>
      </c>
      <c r="B32" s="24">
        <v>44404.25</v>
      </c>
      <c r="C32" s="26">
        <v>1.9292406</v>
      </c>
      <c r="D32" s="21"/>
      <c r="E32" s="25">
        <v>173</v>
      </c>
      <c r="F32" s="27">
        <v>0.19531502000000001</v>
      </c>
      <c r="G32" s="21"/>
      <c r="H32" s="26">
        <v>11.668193</v>
      </c>
      <c r="I32" s="25">
        <v>329.46267999999998</v>
      </c>
      <c r="J32" s="23" t="str">
        <f>CHOOSE(1+ABS(ROUND(Table7[[#This Row],[WINDDIR_AVG °AZ]]/45,0)),"N","NE","E","SE","S","SW","W","NW","N")</f>
        <v>NW</v>
      </c>
      <c r="K32" s="21">
        <v>11.791159</v>
      </c>
      <c r="L32" s="21">
        <v>4.8490000000000002</v>
      </c>
      <c r="M32" s="21"/>
      <c r="N32" s="21">
        <v>33.910998999999997</v>
      </c>
      <c r="O32" s="21"/>
      <c r="P32" s="21">
        <v>14.157939000000001</v>
      </c>
      <c r="Q32" s="21">
        <v>1.395</v>
      </c>
      <c r="R32" s="21"/>
      <c r="S32" s="21">
        <v>69.614249999999998</v>
      </c>
      <c r="T32" s="21">
        <v>0.19800000000000001</v>
      </c>
      <c r="U32" s="21"/>
      <c r="V32" s="21">
        <v>16.292943999999999</v>
      </c>
      <c r="W32" s="21">
        <v>3.9000000999999999E-2</v>
      </c>
      <c r="X32" s="21"/>
      <c r="Y32" s="21">
        <v>1.6964045000000001</v>
      </c>
      <c r="Z32" s="21">
        <v>0.36799999999999999</v>
      </c>
      <c r="AA32" s="21"/>
      <c r="AB32" s="21">
        <v>9.4121742000000008</v>
      </c>
      <c r="AC32" s="21">
        <v>2.4609999999999999</v>
      </c>
      <c r="AD32" s="21"/>
      <c r="AE32" s="21">
        <v>136.42663999999999</v>
      </c>
      <c r="AF32" s="21">
        <v>2.0599999000000002</v>
      </c>
      <c r="AG32" s="21"/>
      <c r="AH32" s="21">
        <v>43.799500000000002</v>
      </c>
      <c r="AI32" s="21">
        <v>2.6989999</v>
      </c>
      <c r="AJ32" s="21"/>
      <c r="AK32" s="21">
        <v>43.528815999999999</v>
      </c>
      <c r="AL32" s="21">
        <v>0.14099999999999999</v>
      </c>
      <c r="AM32" s="21"/>
      <c r="AN32" s="21">
        <v>3.9770962999999999</v>
      </c>
      <c r="AO32" s="21">
        <v>1556.6666</v>
      </c>
      <c r="AP32" s="21"/>
      <c r="AQ32" s="21"/>
      <c r="AR32" s="21"/>
      <c r="AS32" s="33" t="s">
        <v>110</v>
      </c>
      <c r="AT32" s="21">
        <v>2.7107038000000001</v>
      </c>
      <c r="AU32" s="21">
        <v>247.50192000000001</v>
      </c>
      <c r="AV32" s="21">
        <v>91.305412000000004</v>
      </c>
      <c r="AW32" s="21">
        <v>92.203734999999995</v>
      </c>
      <c r="AX32" s="21"/>
      <c r="AY32" s="21"/>
      <c r="AZ32" s="25">
        <v>0</v>
      </c>
      <c r="BA32" s="25">
        <v>1050</v>
      </c>
      <c r="BB32" s="25">
        <v>900</v>
      </c>
      <c r="BC32" s="25">
        <v>0</v>
      </c>
      <c r="BD32" s="25" t="s">
        <v>111</v>
      </c>
      <c r="BE32" s="25">
        <v>746</v>
      </c>
      <c r="BF32" s="25">
        <v>12</v>
      </c>
      <c r="BG32" s="21" t="s">
        <v>111</v>
      </c>
    </row>
    <row r="33" spans="1:59" x14ac:dyDescent="0.35">
      <c r="A33" s="23">
        <v>2120801</v>
      </c>
      <c r="B33" s="24">
        <v>44404.75</v>
      </c>
      <c r="C33" s="26">
        <v>1.223865</v>
      </c>
      <c r="D33" s="21"/>
      <c r="E33" s="25">
        <v>131</v>
      </c>
      <c r="F33" s="27">
        <v>0.24859196</v>
      </c>
      <c r="G33" s="21"/>
      <c r="H33" s="26">
        <v>11.479101</v>
      </c>
      <c r="I33" s="25">
        <v>308.32938000000001</v>
      </c>
      <c r="J33" s="23" t="str">
        <f>CHOOSE(1+ABS(ROUND(Table7[[#This Row],[WINDDIR_AVG °AZ]]/45,0)),"N","NE","E","SE","S","SW","W","NW","N")</f>
        <v>NW</v>
      </c>
      <c r="K33" s="21">
        <v>7.2612576000000004</v>
      </c>
      <c r="L33" s="21">
        <v>4.6500000999999997</v>
      </c>
      <c r="M33" s="21"/>
      <c r="N33" s="21">
        <v>28.125</v>
      </c>
      <c r="O33" s="21"/>
      <c r="P33" s="21">
        <v>22.387207</v>
      </c>
      <c r="Q33" s="21">
        <v>1.4550000000000001</v>
      </c>
      <c r="R33" s="21"/>
      <c r="S33" s="21">
        <v>72.608413999999996</v>
      </c>
      <c r="T33" s="21">
        <v>0.20100001000000001</v>
      </c>
      <c r="U33" s="21"/>
      <c r="V33" s="21">
        <v>16.539805999999999</v>
      </c>
      <c r="W33" s="21">
        <v>0.02</v>
      </c>
      <c r="X33" s="21"/>
      <c r="Y33" s="21">
        <v>0.86995100999999997</v>
      </c>
      <c r="Z33" s="21">
        <v>0.41699999999999998</v>
      </c>
      <c r="AA33" s="21"/>
      <c r="AB33" s="21">
        <v>10.665425000000001</v>
      </c>
      <c r="AC33" s="21">
        <v>1.29</v>
      </c>
      <c r="AD33" s="21"/>
      <c r="AE33" s="21">
        <v>71.511725999999996</v>
      </c>
      <c r="AF33" s="21">
        <v>1.776</v>
      </c>
      <c r="AG33" s="21"/>
      <c r="AH33" s="21">
        <v>37.761124000000002</v>
      </c>
      <c r="AI33" s="21">
        <v>2.5590000000000002</v>
      </c>
      <c r="AJ33" s="21"/>
      <c r="AK33" s="21">
        <v>41.270930999999997</v>
      </c>
      <c r="AL33" s="21">
        <v>0.11600000000000001</v>
      </c>
      <c r="AM33" s="21"/>
      <c r="AN33" s="21">
        <v>3.2719375999999998</v>
      </c>
      <c r="AO33" s="21">
        <v>2255.6667000000002</v>
      </c>
      <c r="AP33" s="21"/>
      <c r="AQ33" s="21"/>
      <c r="AR33" s="21"/>
      <c r="AS33" s="33" t="s">
        <v>110</v>
      </c>
      <c r="AT33" s="21">
        <v>2.3623023000000001</v>
      </c>
      <c r="AU33" s="21">
        <v>194.42690999999999</v>
      </c>
      <c r="AV33" s="21">
        <v>82.303993000000006</v>
      </c>
      <c r="AW33" s="21">
        <v>81.033896999999996</v>
      </c>
      <c r="AX33" s="21"/>
      <c r="AY33" s="21"/>
      <c r="AZ33" s="25" t="s">
        <v>111</v>
      </c>
      <c r="BA33" s="25" t="s">
        <v>111</v>
      </c>
      <c r="BB33" s="25" t="s">
        <v>111</v>
      </c>
      <c r="BC33" s="25" t="s">
        <v>111</v>
      </c>
      <c r="BD33" s="25" t="s">
        <v>111</v>
      </c>
      <c r="BE33" s="25" t="s">
        <v>111</v>
      </c>
      <c r="BF33" s="25" t="s">
        <v>111</v>
      </c>
      <c r="BG33" s="21" t="s">
        <v>111</v>
      </c>
    </row>
    <row r="34" spans="1:59" x14ac:dyDescent="0.35">
      <c r="A34" s="23">
        <v>2121203</v>
      </c>
      <c r="B34" s="24">
        <v>44408.75</v>
      </c>
      <c r="C34" s="26">
        <v>0.80176192999999996</v>
      </c>
      <c r="D34" s="21"/>
      <c r="E34" s="25">
        <v>99</v>
      </c>
      <c r="F34" s="27">
        <v>0.12139063</v>
      </c>
      <c r="G34" s="21"/>
      <c r="H34" s="26">
        <v>7.2135467999999996</v>
      </c>
      <c r="I34" s="25">
        <v>119.32733</v>
      </c>
      <c r="J34" s="23" t="str">
        <f>CHOOSE(1+ABS(ROUND(Table7[[#This Row],[WINDDIR_AVG °AZ]]/45,0)),"N","NE","E","SE","S","SW","W","NW","N")</f>
        <v>SE</v>
      </c>
      <c r="K34" s="21">
        <v>14.100488</v>
      </c>
      <c r="L34" s="21">
        <v>6.3299998999999998</v>
      </c>
      <c r="M34" s="21"/>
      <c r="N34" s="21"/>
      <c r="O34" s="21"/>
      <c r="P34" s="21">
        <v>0.46773523</v>
      </c>
      <c r="Q34" s="21">
        <v>1.3329998999999999</v>
      </c>
      <c r="R34" s="21"/>
      <c r="S34" s="21">
        <v>66.520286999999996</v>
      </c>
      <c r="T34" s="21">
        <v>0.123</v>
      </c>
      <c r="U34" s="21"/>
      <c r="V34" s="21">
        <v>10.121373999999999</v>
      </c>
      <c r="W34" s="21">
        <v>0.13400000000000001</v>
      </c>
      <c r="X34" s="21"/>
      <c r="Y34" s="21">
        <v>5.8286718999999998</v>
      </c>
      <c r="Z34" s="21">
        <v>0.16500001</v>
      </c>
      <c r="AA34" s="21"/>
      <c r="AB34" s="21">
        <v>4.2201323999999998</v>
      </c>
      <c r="AC34" s="21">
        <v>0.38299999000000001</v>
      </c>
      <c r="AD34" s="21"/>
      <c r="AE34" s="21">
        <v>21.231774999999999</v>
      </c>
      <c r="AF34" s="21">
        <v>1.9159999999999999</v>
      </c>
      <c r="AG34" s="21"/>
      <c r="AH34" s="21">
        <v>40.737788999999999</v>
      </c>
      <c r="AI34" s="21">
        <v>0.61299998</v>
      </c>
      <c r="AJ34" s="21"/>
      <c r="AK34" s="21">
        <v>9.8863152999999997</v>
      </c>
      <c r="AL34" s="21">
        <v>0.21299999999999999</v>
      </c>
      <c r="AM34" s="21"/>
      <c r="AN34" s="21">
        <v>6.0079541000000001</v>
      </c>
      <c r="AO34" s="21"/>
      <c r="AP34" s="21"/>
      <c r="AQ34" s="21"/>
      <c r="AR34" s="21"/>
      <c r="AS34" s="33" t="s">
        <v>110</v>
      </c>
      <c r="AT34" s="21">
        <v>1.9138758</v>
      </c>
      <c r="AU34" s="21">
        <v>108.38673</v>
      </c>
      <c r="AV34" s="21">
        <v>56.632057000000003</v>
      </c>
      <c r="AW34" s="21">
        <v>62.725791999999998</v>
      </c>
      <c r="AX34" s="21"/>
      <c r="AY34" s="21"/>
      <c r="AZ34" s="25" t="s">
        <v>111</v>
      </c>
      <c r="BA34" s="25" t="s">
        <v>111</v>
      </c>
      <c r="BB34" s="25" t="s">
        <v>111</v>
      </c>
      <c r="BC34" s="25" t="s">
        <v>111</v>
      </c>
      <c r="BD34" s="25" t="s">
        <v>111</v>
      </c>
      <c r="BE34" s="25" t="s">
        <v>111</v>
      </c>
      <c r="BF34" s="25" t="s">
        <v>111</v>
      </c>
      <c r="BG34" s="21" t="s">
        <v>111</v>
      </c>
    </row>
    <row r="35" spans="1:59" x14ac:dyDescent="0.35">
      <c r="A35" s="23">
        <v>2121304</v>
      </c>
      <c r="B35" s="24">
        <v>44409.25</v>
      </c>
      <c r="C35" s="26">
        <v>2.6557403000000002</v>
      </c>
      <c r="D35" s="21"/>
      <c r="E35" s="25">
        <v>279</v>
      </c>
      <c r="F35" s="27">
        <v>0.16968426</v>
      </c>
      <c r="G35" s="21"/>
      <c r="H35" s="26">
        <v>6.5050863999999997</v>
      </c>
      <c r="I35" s="25">
        <v>324.24029999999999</v>
      </c>
      <c r="J35" s="23" t="str">
        <f>CHOOSE(1+ABS(ROUND(Table7[[#This Row],[WINDDIR_AVG °AZ]]/45,0)),"N","NE","E","SE","S","SW","W","NW","N")</f>
        <v>NW</v>
      </c>
      <c r="K35" s="21">
        <v>11.631633000000001</v>
      </c>
      <c r="L35" s="21">
        <v>6.4139999999999997</v>
      </c>
      <c r="M35" s="21"/>
      <c r="N35" s="21"/>
      <c r="O35" s="21"/>
      <c r="P35" s="21">
        <v>0.38547831999999999</v>
      </c>
      <c r="Q35" s="21">
        <v>1.2430000000000001</v>
      </c>
      <c r="R35" s="21"/>
      <c r="S35" s="21">
        <v>62.029045000000004</v>
      </c>
      <c r="T35" s="21">
        <v>0.109</v>
      </c>
      <c r="U35" s="21"/>
      <c r="V35" s="21">
        <v>8.9693480000000001</v>
      </c>
      <c r="W35" s="21">
        <v>0.11799999999999999</v>
      </c>
      <c r="X35" s="21"/>
      <c r="Y35" s="21">
        <v>5.1327109000000002</v>
      </c>
      <c r="Z35" s="21">
        <v>0.161</v>
      </c>
      <c r="AA35" s="21"/>
      <c r="AB35" s="21">
        <v>4.117826</v>
      </c>
      <c r="AC35" s="21">
        <v>1.159</v>
      </c>
      <c r="AD35" s="21"/>
      <c r="AE35" s="21">
        <v>64.249679999999998</v>
      </c>
      <c r="AF35" s="21">
        <v>1.1399999999999999</v>
      </c>
      <c r="AG35" s="21"/>
      <c r="AH35" s="21">
        <v>24.238558000000001</v>
      </c>
      <c r="AI35" s="21">
        <v>1.8460000000000001</v>
      </c>
      <c r="AJ35" s="21"/>
      <c r="AK35" s="21">
        <v>29.771840999999998</v>
      </c>
      <c r="AL35" s="21">
        <v>0.19900000000000001</v>
      </c>
      <c r="AM35" s="21"/>
      <c r="AN35" s="21">
        <v>5.6130652000000003</v>
      </c>
      <c r="AO35" s="21"/>
      <c r="AP35" s="21"/>
      <c r="AQ35" s="21"/>
      <c r="AR35" s="21"/>
      <c r="AS35" s="33" t="s">
        <v>110</v>
      </c>
      <c r="AT35" s="21">
        <v>2.4299395000000001</v>
      </c>
      <c r="AU35" s="21">
        <v>144.88140999999999</v>
      </c>
      <c r="AV35" s="21">
        <v>59.623463000000001</v>
      </c>
      <c r="AW35" s="21">
        <v>83.379868000000002</v>
      </c>
      <c r="AX35" s="21"/>
      <c r="AY35" s="21"/>
      <c r="AZ35" s="25" t="s">
        <v>111</v>
      </c>
      <c r="BA35" s="25" t="s">
        <v>111</v>
      </c>
      <c r="BB35" s="25" t="s">
        <v>111</v>
      </c>
      <c r="BC35" s="25" t="s">
        <v>111</v>
      </c>
      <c r="BD35" s="25" t="s">
        <v>111</v>
      </c>
      <c r="BE35" s="25" t="s">
        <v>111</v>
      </c>
      <c r="BF35" s="25" t="s">
        <v>111</v>
      </c>
      <c r="BG35" s="21" t="s">
        <v>111</v>
      </c>
    </row>
    <row r="36" spans="1:59" x14ac:dyDescent="0.35">
      <c r="A36" s="23">
        <v>2122301</v>
      </c>
      <c r="B36" s="24">
        <v>44419.75</v>
      </c>
      <c r="C36" s="26">
        <v>6.1787367</v>
      </c>
      <c r="D36" s="21"/>
      <c r="E36" s="25">
        <v>1118</v>
      </c>
      <c r="F36" s="27">
        <v>0.63691430999999998</v>
      </c>
      <c r="G36" s="21"/>
      <c r="H36" s="26">
        <v>17.983801</v>
      </c>
      <c r="I36" s="25">
        <v>293.29320999999999</v>
      </c>
      <c r="J36" s="23" t="str">
        <f>CHOOSE(1+ABS(ROUND(Table7[[#This Row],[WINDDIR_AVG °AZ]]/45,0)),"N","NE","E","SE","S","SW","W","NW","N")</f>
        <v>NW</v>
      </c>
      <c r="K36" s="21">
        <v>8.4978247000000007</v>
      </c>
      <c r="L36" s="21">
        <v>5.6849999000000002</v>
      </c>
      <c r="M36" s="21"/>
      <c r="N36" s="21">
        <v>20.318000999999999</v>
      </c>
      <c r="O36" s="21"/>
      <c r="P36" s="21">
        <v>2.0653803000000002</v>
      </c>
      <c r="Q36" s="21">
        <v>0.34900001000000003</v>
      </c>
      <c r="R36" s="21"/>
      <c r="S36" s="21">
        <v>17.416039000000001</v>
      </c>
      <c r="T36" s="21">
        <v>4.1000001000000001E-2</v>
      </c>
      <c r="U36" s="21"/>
      <c r="V36" s="21">
        <v>3.3737914999999998</v>
      </c>
      <c r="W36" s="21">
        <v>0.14199999999999999</v>
      </c>
      <c r="X36" s="21"/>
      <c r="Y36" s="21">
        <v>6.1766524</v>
      </c>
      <c r="Z36" s="21">
        <v>0.13500001</v>
      </c>
      <c r="AA36" s="21"/>
      <c r="AB36" s="21">
        <v>3.4528355999999998</v>
      </c>
      <c r="AC36" s="21">
        <v>1.929</v>
      </c>
      <c r="AD36" s="21"/>
      <c r="AE36" s="21">
        <v>106.93497000000001</v>
      </c>
      <c r="AF36" s="21">
        <v>2.5420001000000001</v>
      </c>
      <c r="AG36" s="21"/>
      <c r="AH36" s="21">
        <v>54.047733000000001</v>
      </c>
      <c r="AI36" s="21">
        <v>2.73</v>
      </c>
      <c r="AJ36" s="21"/>
      <c r="AK36" s="21">
        <v>44.028778000000003</v>
      </c>
      <c r="AL36" s="21">
        <v>0.10199999999999999</v>
      </c>
      <c r="AM36" s="21"/>
      <c r="AN36" s="21">
        <v>2.8770484999999999</v>
      </c>
      <c r="AO36" s="28">
        <v>465.66665999999998</v>
      </c>
      <c r="AP36" s="21"/>
      <c r="AQ36" s="21"/>
      <c r="AR36" s="21"/>
      <c r="AS36" s="33" t="s">
        <v>110</v>
      </c>
      <c r="AT36" s="21">
        <v>1.3808856</v>
      </c>
      <c r="AU36" s="21">
        <v>139.40531999999999</v>
      </c>
      <c r="AV36" s="21">
        <v>100.95356</v>
      </c>
      <c r="AW36" s="21">
        <v>31.995289</v>
      </c>
      <c r="AX36" s="21"/>
      <c r="AY36" s="21"/>
      <c r="AZ36" s="25">
        <v>45</v>
      </c>
      <c r="BA36" s="25">
        <v>360</v>
      </c>
      <c r="BB36" s="25">
        <v>160</v>
      </c>
      <c r="BC36" s="25">
        <v>47</v>
      </c>
      <c r="BD36" s="25" t="s">
        <v>111</v>
      </c>
      <c r="BE36" s="25">
        <v>215</v>
      </c>
      <c r="BF36" s="25">
        <v>0</v>
      </c>
      <c r="BG36" s="21" t="s">
        <v>111</v>
      </c>
    </row>
    <row r="37" spans="1:59" x14ac:dyDescent="0.35">
      <c r="A37" s="23">
        <v>2122402</v>
      </c>
      <c r="B37" s="24">
        <v>44420.75</v>
      </c>
      <c r="C37" s="26">
        <v>9.2891455000000001</v>
      </c>
      <c r="D37" s="21"/>
      <c r="E37" s="25">
        <v>487</v>
      </c>
      <c r="F37" s="27">
        <v>0.43901997999999998</v>
      </c>
      <c r="G37" s="21"/>
      <c r="H37" s="26">
        <v>16.889482000000001</v>
      </c>
      <c r="I37" s="25">
        <v>289.63211000000001</v>
      </c>
      <c r="J37" s="23" t="str">
        <f>CHOOSE(1+ABS(ROUND(Table7[[#This Row],[WINDDIR_AVG °AZ]]/45,0)),"N","NE","E","SE","S","SW","W","NW","N")</f>
        <v>W</v>
      </c>
      <c r="K37" s="21">
        <v>9.0031128000000002</v>
      </c>
      <c r="L37" s="21">
        <v>5.6430001000000001</v>
      </c>
      <c r="M37" s="21"/>
      <c r="N37" s="21">
        <v>29.201000000000001</v>
      </c>
      <c r="O37" s="21"/>
      <c r="P37" s="21">
        <v>2.2750967000000002</v>
      </c>
      <c r="Q37" s="21">
        <v>0.94400001</v>
      </c>
      <c r="R37" s="21"/>
      <c r="S37" s="21">
        <v>47.108139000000001</v>
      </c>
      <c r="T37" s="21">
        <v>0.125</v>
      </c>
      <c r="U37" s="21"/>
      <c r="V37" s="21">
        <v>10.28595</v>
      </c>
      <c r="W37" s="21">
        <v>0.41800000999999998</v>
      </c>
      <c r="X37" s="21"/>
      <c r="Y37" s="21">
        <v>18.181975999999999</v>
      </c>
      <c r="Z37" s="21">
        <v>0.186</v>
      </c>
      <c r="AA37" s="21"/>
      <c r="AB37" s="21">
        <v>4.7572403000000003</v>
      </c>
      <c r="AC37" s="21">
        <v>2.2730000000000001</v>
      </c>
      <c r="AD37" s="21"/>
      <c r="AE37" s="21">
        <v>126.00476999999999</v>
      </c>
      <c r="AF37" s="21">
        <v>4.3159999999999998</v>
      </c>
      <c r="AG37" s="21"/>
      <c r="AH37" s="21">
        <v>91.766334999999998</v>
      </c>
      <c r="AI37" s="21">
        <v>3.7820000999999999</v>
      </c>
      <c r="AJ37" s="21"/>
      <c r="AK37" s="21">
        <v>60.995178000000003</v>
      </c>
      <c r="AL37" s="21">
        <v>0.26400000000000001</v>
      </c>
      <c r="AM37" s="21"/>
      <c r="AN37" s="21">
        <v>7.4464784000000002</v>
      </c>
      <c r="AO37" s="28">
        <v>703.25</v>
      </c>
      <c r="AP37" s="21"/>
      <c r="AQ37" s="21"/>
      <c r="AR37" s="21"/>
      <c r="AS37" s="33" t="s">
        <v>110</v>
      </c>
      <c r="AT37" s="21">
        <v>1.3020408000000001</v>
      </c>
      <c r="AU37" s="21">
        <v>208.59735000000001</v>
      </c>
      <c r="AV37" s="21">
        <v>160.20799</v>
      </c>
      <c r="AW37" s="21">
        <v>26.241136999999998</v>
      </c>
      <c r="AX37" s="21"/>
      <c r="AY37" s="21"/>
      <c r="AZ37" s="25">
        <v>51</v>
      </c>
      <c r="BA37" s="25">
        <v>410</v>
      </c>
      <c r="BB37" s="25">
        <v>170</v>
      </c>
      <c r="BC37" s="25">
        <v>0</v>
      </c>
      <c r="BD37" s="25" t="s">
        <v>111</v>
      </c>
      <c r="BE37" s="25">
        <v>151</v>
      </c>
      <c r="BF37" s="25">
        <v>0</v>
      </c>
      <c r="BG37" s="21" t="s">
        <v>111</v>
      </c>
    </row>
    <row r="38" spans="1:59" x14ac:dyDescent="0.35">
      <c r="A38" s="23">
        <v>2122503</v>
      </c>
      <c r="B38" s="24">
        <v>44421.25</v>
      </c>
      <c r="C38" s="26">
        <v>8.0124587999999992</v>
      </c>
      <c r="D38" s="21"/>
      <c r="E38" s="25">
        <v>411</v>
      </c>
      <c r="F38" s="27">
        <v>0.34732202000000001</v>
      </c>
      <c r="G38" s="21"/>
      <c r="H38" s="26">
        <v>15.967104000000001</v>
      </c>
      <c r="I38" s="25">
        <v>309.57650999999998</v>
      </c>
      <c r="J38" s="23" t="str">
        <f>CHOOSE(1+ABS(ROUND(Table7[[#This Row],[WINDDIR_AVG °AZ]]/45,0)),"N","NE","E","SE","S","SW","W","NW","N")</f>
        <v>NW</v>
      </c>
      <c r="K38" s="21">
        <v>15.374644999999999</v>
      </c>
      <c r="L38" s="21">
        <v>5.9289999</v>
      </c>
      <c r="M38" s="21"/>
      <c r="N38" s="21">
        <v>44.699001000000003</v>
      </c>
      <c r="O38" s="21"/>
      <c r="P38" s="21">
        <v>1.1776062</v>
      </c>
      <c r="Q38" s="21">
        <v>1.3260000000000001</v>
      </c>
      <c r="R38" s="21"/>
      <c r="S38" s="21">
        <v>66.170967000000005</v>
      </c>
      <c r="T38" s="21">
        <v>0.15000000999999999</v>
      </c>
      <c r="U38" s="21"/>
      <c r="V38" s="21">
        <v>12.34314</v>
      </c>
      <c r="W38" s="21">
        <v>0.32300001</v>
      </c>
      <c r="X38" s="21"/>
      <c r="Y38" s="21">
        <v>14.049709</v>
      </c>
      <c r="Z38" s="21">
        <v>0.26199999000000002</v>
      </c>
      <c r="AA38" s="21"/>
      <c r="AB38" s="21">
        <v>6.7010584</v>
      </c>
      <c r="AC38" s="21">
        <v>4.0890002000000001</v>
      </c>
      <c r="AD38" s="21"/>
      <c r="AE38" s="21">
        <v>226.67554000000001</v>
      </c>
      <c r="AF38" s="21">
        <v>5.1830001000000001</v>
      </c>
      <c r="AG38" s="21"/>
      <c r="AH38" s="21">
        <v>110.20039</v>
      </c>
      <c r="AI38" s="21">
        <v>8.3290004999999994</v>
      </c>
      <c r="AJ38" s="21"/>
      <c r="AK38" s="21">
        <v>134.32809</v>
      </c>
      <c r="AL38" s="21">
        <v>0.20900001000000001</v>
      </c>
      <c r="AM38" s="21"/>
      <c r="AN38" s="21">
        <v>5.8951286999999999</v>
      </c>
      <c r="AO38" s="21">
        <v>765.08330999999998</v>
      </c>
      <c r="AP38" s="21"/>
      <c r="AQ38" s="21"/>
      <c r="AR38" s="21"/>
      <c r="AS38" s="33" t="s">
        <v>110</v>
      </c>
      <c r="AT38" s="21">
        <v>1.3062260000000001</v>
      </c>
      <c r="AU38" s="21">
        <v>327.10982999999999</v>
      </c>
      <c r="AV38" s="21">
        <v>250.42361</v>
      </c>
      <c r="AW38" s="21">
        <v>26.556459</v>
      </c>
      <c r="AX38" s="21"/>
      <c r="AY38" s="21"/>
      <c r="AZ38" s="25">
        <v>0</v>
      </c>
      <c r="BA38" s="25">
        <v>430</v>
      </c>
      <c r="BB38" s="25">
        <v>240</v>
      </c>
      <c r="BC38" s="25">
        <v>0</v>
      </c>
      <c r="BD38" s="25" t="s">
        <v>111</v>
      </c>
      <c r="BE38" s="25">
        <v>196</v>
      </c>
      <c r="BF38" s="25">
        <v>0</v>
      </c>
      <c r="BG38" s="21" t="s">
        <v>111</v>
      </c>
    </row>
    <row r="39" spans="1:59" x14ac:dyDescent="0.35">
      <c r="A39" s="23">
        <v>2122602</v>
      </c>
      <c r="B39" s="24">
        <v>44422.25</v>
      </c>
      <c r="C39" s="26">
        <v>9.3980627000000005</v>
      </c>
      <c r="D39" s="21"/>
      <c r="E39" s="25">
        <v>751</v>
      </c>
      <c r="F39" s="27">
        <v>0.66396122999999996</v>
      </c>
      <c r="G39" s="21"/>
      <c r="H39" s="26">
        <v>16.510614</v>
      </c>
      <c r="I39" s="25">
        <v>296.94385</v>
      </c>
      <c r="J39" s="23" t="str">
        <f>CHOOSE(1+ABS(ROUND(Table7[[#This Row],[WINDDIR_AVG °AZ]]/45,0)),"N","NE","E","SE","S","SW","W","NW","N")</f>
        <v>NW</v>
      </c>
      <c r="K39" s="21">
        <v>8.1468267000000001</v>
      </c>
      <c r="L39" s="21">
        <v>6.6059998999999996</v>
      </c>
      <c r="M39" s="21"/>
      <c r="N39" s="21">
        <v>33.205002</v>
      </c>
      <c r="O39" s="21"/>
      <c r="P39" s="21">
        <v>0.24774224</v>
      </c>
      <c r="Q39" s="21">
        <v>1.502</v>
      </c>
      <c r="R39" s="21"/>
      <c r="S39" s="21">
        <v>74.953841999999995</v>
      </c>
      <c r="T39" s="21">
        <v>0.126</v>
      </c>
      <c r="U39" s="21"/>
      <c r="V39" s="21">
        <v>10.368237000000001</v>
      </c>
      <c r="W39" s="21">
        <v>0.23499999999999999</v>
      </c>
      <c r="X39" s="21"/>
      <c r="Y39" s="21">
        <v>10.221925000000001</v>
      </c>
      <c r="Z39" s="21">
        <v>0.154</v>
      </c>
      <c r="AA39" s="21"/>
      <c r="AB39" s="21">
        <v>3.9387900999999998</v>
      </c>
      <c r="AC39" s="21">
        <v>2.895</v>
      </c>
      <c r="AD39" s="21"/>
      <c r="AE39" s="21">
        <v>160.48561000000001</v>
      </c>
      <c r="AF39" s="21">
        <v>3.2040000000000002</v>
      </c>
      <c r="AG39" s="21"/>
      <c r="AH39" s="21">
        <v>68.123108000000002</v>
      </c>
      <c r="AI39" s="21">
        <v>5.1620001999999996</v>
      </c>
      <c r="AJ39" s="21"/>
      <c r="AK39" s="21">
        <v>83.251487999999995</v>
      </c>
      <c r="AL39" s="21">
        <v>0.17900000999999999</v>
      </c>
      <c r="AM39" s="21"/>
      <c r="AN39" s="21">
        <v>5.0489378</v>
      </c>
      <c r="AO39" s="21">
        <v>560.41669000000002</v>
      </c>
      <c r="AP39" s="21"/>
      <c r="AQ39" s="21"/>
      <c r="AR39" s="21"/>
      <c r="AS39" s="33" t="s">
        <v>110</v>
      </c>
      <c r="AT39" s="21">
        <v>1.6635249000000001</v>
      </c>
      <c r="AU39" s="21">
        <v>260.21442000000002</v>
      </c>
      <c r="AV39" s="21">
        <v>156.42352</v>
      </c>
      <c r="AW39" s="21">
        <v>49.823062999999998</v>
      </c>
      <c r="AX39" s="21"/>
      <c r="AY39" s="21"/>
      <c r="AZ39" s="25">
        <v>49</v>
      </c>
      <c r="BA39" s="25">
        <v>360</v>
      </c>
      <c r="BB39" s="25">
        <v>250</v>
      </c>
      <c r="BC39" s="25">
        <v>36</v>
      </c>
      <c r="BD39" s="25" t="s">
        <v>111</v>
      </c>
      <c r="BE39" s="25">
        <v>195</v>
      </c>
      <c r="BF39" s="25">
        <v>1</v>
      </c>
      <c r="BG39" s="21" t="s">
        <v>111</v>
      </c>
    </row>
    <row r="40" spans="1:59" x14ac:dyDescent="0.35">
      <c r="A40" s="23">
        <v>2122603</v>
      </c>
      <c r="B40" s="24">
        <v>44422.75</v>
      </c>
      <c r="C40" s="26">
        <v>2.8019536</v>
      </c>
      <c r="D40" s="21"/>
      <c r="E40" s="25">
        <v>223</v>
      </c>
      <c r="F40" s="27">
        <v>0.47873089000000002</v>
      </c>
      <c r="G40" s="21"/>
      <c r="H40" s="26">
        <v>12.366591</v>
      </c>
      <c r="I40" s="25">
        <v>307.61380000000003</v>
      </c>
      <c r="J40" s="23" t="str">
        <f>CHOOSE(1+ABS(ROUND(Table7[[#This Row],[WINDDIR_AVG °AZ]]/45,0)),"N","NE","E","SE","S","SW","W","NW","N")</f>
        <v>NW</v>
      </c>
      <c r="K40" s="21">
        <v>14.548038999999999</v>
      </c>
      <c r="L40" s="21">
        <v>6.5539999</v>
      </c>
      <c r="M40" s="21"/>
      <c r="N40" s="21">
        <v>21.061001000000001</v>
      </c>
      <c r="O40" s="21"/>
      <c r="P40" s="21">
        <v>0.27925443999999999</v>
      </c>
      <c r="Q40" s="21">
        <v>0.97000003000000001</v>
      </c>
      <c r="R40" s="21"/>
      <c r="S40" s="21">
        <v>48.405608999999998</v>
      </c>
      <c r="T40" s="21">
        <v>0.111</v>
      </c>
      <c r="U40" s="21"/>
      <c r="V40" s="21">
        <v>9.1339234999999999</v>
      </c>
      <c r="W40" s="21">
        <v>0.15899999000000001</v>
      </c>
      <c r="X40" s="21"/>
      <c r="Y40" s="21">
        <v>6.9161105000000003</v>
      </c>
      <c r="Z40" s="21">
        <v>0.14399998999999999</v>
      </c>
      <c r="AA40" s="21"/>
      <c r="AB40" s="21">
        <v>3.6830246</v>
      </c>
      <c r="AC40" s="21">
        <v>1.6339999000000001</v>
      </c>
      <c r="AD40" s="21"/>
      <c r="AE40" s="21">
        <v>90.581519999999998</v>
      </c>
      <c r="AF40" s="21">
        <v>1.9960001000000001</v>
      </c>
      <c r="AG40" s="21"/>
      <c r="AH40" s="21">
        <v>42.438740000000003</v>
      </c>
      <c r="AI40" s="21">
        <v>2.7890000000000001</v>
      </c>
      <c r="AJ40" s="21"/>
      <c r="AK40" s="21">
        <v>44.980316000000002</v>
      </c>
      <c r="AL40" s="21">
        <v>8.2999997000000006E-2</v>
      </c>
      <c r="AM40" s="21"/>
      <c r="AN40" s="21">
        <v>2.3411276000000001</v>
      </c>
      <c r="AO40" s="21">
        <v>377.75</v>
      </c>
      <c r="AP40" s="21"/>
      <c r="AQ40" s="21"/>
      <c r="AR40" s="21"/>
      <c r="AS40" s="33" t="s">
        <v>110</v>
      </c>
      <c r="AT40" s="21">
        <v>1.7713588</v>
      </c>
      <c r="AU40" s="21">
        <v>158.9975</v>
      </c>
      <c r="AV40" s="21">
        <v>89.760185000000007</v>
      </c>
      <c r="AW40" s="21">
        <v>55.666473000000003</v>
      </c>
      <c r="AX40" s="21"/>
      <c r="AY40" s="21"/>
      <c r="AZ40" s="25">
        <v>42</v>
      </c>
      <c r="BA40" s="25">
        <v>270</v>
      </c>
      <c r="BB40" s="25">
        <v>95</v>
      </c>
      <c r="BC40" s="25">
        <v>0</v>
      </c>
      <c r="BD40" s="25" t="s">
        <v>111</v>
      </c>
      <c r="BE40" s="25">
        <v>113</v>
      </c>
      <c r="BF40" s="25">
        <v>33</v>
      </c>
      <c r="BG40" s="21" t="s">
        <v>111</v>
      </c>
    </row>
    <row r="41" spans="1:59" x14ac:dyDescent="0.35">
      <c r="A41" s="23">
        <v>2122902</v>
      </c>
      <c r="B41" s="24">
        <v>44425.25</v>
      </c>
      <c r="C41" s="26">
        <v>1.4265397</v>
      </c>
      <c r="D41" s="21"/>
      <c r="E41" s="25">
        <v>175</v>
      </c>
      <c r="F41" s="27">
        <v>0.22299010999999999</v>
      </c>
      <c r="G41" s="21"/>
      <c r="H41" s="26">
        <v>12.503727</v>
      </c>
      <c r="I41" s="25">
        <v>299.75493999999998</v>
      </c>
      <c r="J41" s="23" t="str">
        <f>CHOOSE(1+ABS(ROUND(Table7[[#This Row],[WINDDIR_AVG °AZ]]/45,0)),"N","NE","E","SE","S","SW","W","NW","N")</f>
        <v>NW</v>
      </c>
      <c r="K41" s="21">
        <v>9.1106300000000005</v>
      </c>
      <c r="L41" s="21">
        <v>5.7889999999999997</v>
      </c>
      <c r="M41" s="21"/>
      <c r="N41" s="21">
        <v>50.965000000000003</v>
      </c>
      <c r="O41" s="21"/>
      <c r="P41" s="21">
        <v>1.6255485999999999</v>
      </c>
      <c r="Q41" s="21">
        <v>2.5450001000000002</v>
      </c>
      <c r="R41" s="21"/>
      <c r="S41" s="21">
        <v>127.00234</v>
      </c>
      <c r="T41" s="21">
        <v>0.42699999</v>
      </c>
      <c r="U41" s="21"/>
      <c r="V41" s="21">
        <v>35.136803</v>
      </c>
      <c r="W41" s="21">
        <v>0.495</v>
      </c>
      <c r="X41" s="21"/>
      <c r="Y41" s="21">
        <v>21.531288</v>
      </c>
      <c r="Z41" s="21">
        <v>0.27900001000000002</v>
      </c>
      <c r="AA41" s="21"/>
      <c r="AB41" s="21">
        <v>7.1358600000000001</v>
      </c>
      <c r="AC41" s="21">
        <v>3.8719999999999999</v>
      </c>
      <c r="AD41" s="21"/>
      <c r="AE41" s="21">
        <v>214.64604</v>
      </c>
      <c r="AF41" s="21">
        <v>3.2210000000000001</v>
      </c>
      <c r="AG41" s="21"/>
      <c r="AH41" s="21">
        <v>68.484558000000007</v>
      </c>
      <c r="AI41" s="21">
        <v>11.236000000000001</v>
      </c>
      <c r="AJ41" s="21"/>
      <c r="AK41" s="21">
        <v>181.21149</v>
      </c>
      <c r="AL41" s="21">
        <v>0.62300003000000004</v>
      </c>
      <c r="AM41" s="21"/>
      <c r="AN41" s="21">
        <v>17.572561</v>
      </c>
      <c r="AO41" s="21">
        <v>2206.3332999999998</v>
      </c>
      <c r="AP41" s="21"/>
      <c r="AQ41" s="21"/>
      <c r="AR41" s="21"/>
      <c r="AS41" s="33" t="s">
        <v>110</v>
      </c>
      <c r="AT41" s="21">
        <v>1.5230615999999999</v>
      </c>
      <c r="AU41" s="21">
        <v>407.06659000000002</v>
      </c>
      <c r="AV41" s="21">
        <v>267.26862</v>
      </c>
      <c r="AW41" s="21">
        <v>41.462456000000003</v>
      </c>
      <c r="AX41" s="21"/>
      <c r="AY41" s="21"/>
      <c r="AZ41" s="25">
        <v>68</v>
      </c>
      <c r="BA41" s="25">
        <v>380</v>
      </c>
      <c r="BB41" s="25">
        <v>590</v>
      </c>
      <c r="BC41" s="25">
        <v>0</v>
      </c>
      <c r="BD41" s="25" t="s">
        <v>111</v>
      </c>
      <c r="BE41" s="25">
        <v>642</v>
      </c>
      <c r="BF41" s="25">
        <v>34</v>
      </c>
      <c r="BG41" s="21" t="s">
        <v>111</v>
      </c>
    </row>
    <row r="42" spans="1:59" x14ac:dyDescent="0.35">
      <c r="A42" s="23">
        <v>2123702</v>
      </c>
      <c r="B42" s="24">
        <v>44433.25</v>
      </c>
      <c r="C42" s="26">
        <v>1.0251452000000001</v>
      </c>
      <c r="D42" s="21"/>
      <c r="E42" s="25">
        <v>15</v>
      </c>
      <c r="F42" s="27">
        <v>0.16545755000000001</v>
      </c>
      <c r="G42" s="21"/>
      <c r="H42" s="26">
        <v>14.878385</v>
      </c>
      <c r="I42" s="25">
        <v>341.90613000000002</v>
      </c>
      <c r="J42" s="23" t="str">
        <f>CHOOSE(1+ABS(ROUND(Table7[[#This Row],[WINDDIR_AVG °AZ]]/45,0)),"N","NE","E","SE","S","SW","W","NW","N")</f>
        <v>N</v>
      </c>
      <c r="K42" s="21">
        <v>14.109730000000001</v>
      </c>
      <c r="L42" s="21">
        <v>5.7439999999999998</v>
      </c>
      <c r="M42" s="21"/>
      <c r="N42" s="21"/>
      <c r="O42" s="21"/>
      <c r="P42" s="21">
        <v>1.803018</v>
      </c>
      <c r="Q42" s="21">
        <v>0.93099999</v>
      </c>
      <c r="R42" s="21"/>
      <c r="S42" s="21">
        <v>46.459403999999999</v>
      </c>
      <c r="T42" s="21">
        <v>6.7000002000000003E-2</v>
      </c>
      <c r="U42" s="21"/>
      <c r="V42" s="21">
        <v>5.5132688999999999</v>
      </c>
      <c r="W42" s="21">
        <v>7.4000000999999996E-2</v>
      </c>
      <c r="X42" s="21"/>
      <c r="Y42" s="21">
        <v>3.2188186999999999</v>
      </c>
      <c r="Z42" s="21">
        <v>0.25900000000000001</v>
      </c>
      <c r="AA42" s="21"/>
      <c r="AB42" s="21">
        <v>6.6243290999999997</v>
      </c>
      <c r="AC42" s="21">
        <v>0.67199998999999999</v>
      </c>
      <c r="AD42" s="21"/>
      <c r="AE42" s="21">
        <v>37.252620999999998</v>
      </c>
      <c r="AF42" s="21">
        <v>1.345</v>
      </c>
      <c r="AG42" s="21"/>
      <c r="AH42" s="21">
        <v>28.597245999999998</v>
      </c>
      <c r="AI42" s="21">
        <v>1.3710001000000001</v>
      </c>
      <c r="AJ42" s="21"/>
      <c r="AK42" s="21">
        <v>22.111156000000001</v>
      </c>
      <c r="AL42" s="21">
        <v>0.14399998999999999</v>
      </c>
      <c r="AM42" s="21"/>
      <c r="AN42" s="21">
        <v>4.0617156000000003</v>
      </c>
      <c r="AO42" s="21">
        <v>547.41669000000002</v>
      </c>
      <c r="AP42" s="21"/>
      <c r="AQ42" s="21"/>
      <c r="AR42" s="21"/>
      <c r="AS42" s="33" t="s">
        <v>110</v>
      </c>
      <c r="AT42" s="21">
        <v>1.8414955</v>
      </c>
      <c r="AU42" s="21">
        <v>100.85892</v>
      </c>
      <c r="AV42" s="21">
        <v>54.770119000000001</v>
      </c>
      <c r="AW42" s="21">
        <v>59.229053</v>
      </c>
      <c r="AX42" s="21"/>
      <c r="AY42" s="21"/>
      <c r="AZ42" s="25" t="s">
        <v>111</v>
      </c>
      <c r="BA42" s="25" t="s">
        <v>111</v>
      </c>
      <c r="BB42" s="25" t="s">
        <v>111</v>
      </c>
      <c r="BC42" s="25" t="s">
        <v>111</v>
      </c>
      <c r="BD42" s="25" t="s">
        <v>111</v>
      </c>
      <c r="BE42" s="25" t="s">
        <v>111</v>
      </c>
      <c r="BF42" s="25" t="s">
        <v>111</v>
      </c>
      <c r="BG42" s="21" t="s">
        <v>111</v>
      </c>
    </row>
    <row r="43" spans="1:59" x14ac:dyDescent="0.35">
      <c r="A43" s="23">
        <v>2123902</v>
      </c>
      <c r="B43" s="24">
        <v>44435.25</v>
      </c>
      <c r="C43" s="26">
        <v>8.2103242999999999</v>
      </c>
      <c r="D43" s="21"/>
      <c r="E43" s="25">
        <v>285</v>
      </c>
      <c r="F43" s="27">
        <v>0.57987719999999998</v>
      </c>
      <c r="G43" s="21"/>
      <c r="H43" s="26">
        <v>16.349657000000001</v>
      </c>
      <c r="I43" s="25">
        <v>282.6474</v>
      </c>
      <c r="J43" s="23" t="str">
        <f>CHOOSE(1+ABS(ROUND(Table7[[#This Row],[WINDDIR_AVG °AZ]]/45,0)),"N","NE","E","SE","S","SW","W","NW","N")</f>
        <v>W</v>
      </c>
      <c r="K43" s="21">
        <v>8.5047750000000004</v>
      </c>
      <c r="L43" s="21">
        <v>6.8010001000000004</v>
      </c>
      <c r="M43" s="21"/>
      <c r="N43" s="21">
        <v>57.506999999999998</v>
      </c>
      <c r="O43" s="21"/>
      <c r="P43" s="21">
        <v>0.15812476</v>
      </c>
      <c r="Q43" s="21">
        <v>2.6459999000000001</v>
      </c>
      <c r="R43" s="21"/>
      <c r="S43" s="21">
        <v>132.04250999999999</v>
      </c>
      <c r="T43" s="21">
        <v>0.34699999999999998</v>
      </c>
      <c r="U43" s="21"/>
      <c r="V43" s="21">
        <v>28.553795000000001</v>
      </c>
      <c r="W43" s="21">
        <v>0.41</v>
      </c>
      <c r="X43" s="21"/>
      <c r="Y43" s="21">
        <v>17.833995999999999</v>
      </c>
      <c r="Z43" s="21">
        <v>0.26600000000000001</v>
      </c>
      <c r="AA43" s="21"/>
      <c r="AB43" s="21">
        <v>6.8033647999999998</v>
      </c>
      <c r="AC43" s="21">
        <v>4.6339997999999998</v>
      </c>
      <c r="AD43" s="21"/>
      <c r="AE43" s="21">
        <v>256.88785000000001</v>
      </c>
      <c r="AF43" s="21">
        <v>6.9089999000000004</v>
      </c>
      <c r="AG43" s="21"/>
      <c r="AH43" s="21">
        <v>146.89841999999999</v>
      </c>
      <c r="AI43" s="21">
        <v>9.5279998999999993</v>
      </c>
      <c r="AJ43" s="21"/>
      <c r="AK43" s="21">
        <v>153.66526999999999</v>
      </c>
      <c r="AL43" s="21">
        <v>0.36799999999999999</v>
      </c>
      <c r="AM43" s="21"/>
      <c r="AN43" s="21">
        <v>10.37994</v>
      </c>
      <c r="AO43" s="21">
        <v>745.83330999999998</v>
      </c>
      <c r="AP43" s="21"/>
      <c r="AQ43" s="21"/>
      <c r="AR43" s="21"/>
      <c r="AS43" s="33" t="s">
        <v>110</v>
      </c>
      <c r="AT43" s="21">
        <v>1.4223752999999999</v>
      </c>
      <c r="AU43" s="21">
        <v>442.27856000000003</v>
      </c>
      <c r="AV43" s="21">
        <v>310.94362999999998</v>
      </c>
      <c r="AW43" s="21">
        <v>34.872826000000003</v>
      </c>
      <c r="AX43" s="21"/>
      <c r="AY43" s="21"/>
      <c r="AZ43" s="25">
        <v>44</v>
      </c>
      <c r="BA43" s="25">
        <v>360</v>
      </c>
      <c r="BB43" s="25">
        <v>260</v>
      </c>
      <c r="BC43" s="25">
        <v>34</v>
      </c>
      <c r="BD43" s="25" t="s">
        <v>111</v>
      </c>
      <c r="BE43" s="25">
        <v>170</v>
      </c>
      <c r="BF43" s="25">
        <v>29</v>
      </c>
      <c r="BG43" s="21" t="s">
        <v>111</v>
      </c>
    </row>
    <row r="44" spans="1:59" x14ac:dyDescent="0.35">
      <c r="A44" s="23">
        <v>2124403</v>
      </c>
      <c r="B44" s="24">
        <v>44440.25</v>
      </c>
      <c r="C44" s="26">
        <v>2.3306022</v>
      </c>
      <c r="D44" s="21"/>
      <c r="E44" s="25">
        <v>66</v>
      </c>
      <c r="F44" s="27">
        <v>0.24931619999999999</v>
      </c>
      <c r="G44" s="21"/>
      <c r="H44" s="26">
        <v>8.7061901000000006</v>
      </c>
      <c r="I44" s="25">
        <v>56.989837999999999</v>
      </c>
      <c r="J44" s="23" t="str">
        <f>CHOOSE(1+ABS(ROUND(Table7[[#This Row],[WINDDIR_AVG °AZ]]/45,0)),"N","NE","E","SE","S","SW","W","NW","N")</f>
        <v>NE</v>
      </c>
      <c r="K44" s="21">
        <v>10.052719</v>
      </c>
      <c r="L44" s="21">
        <v>6.5120000999999998</v>
      </c>
      <c r="M44" s="21"/>
      <c r="N44" s="21"/>
      <c r="O44" s="21"/>
      <c r="P44" s="21">
        <v>0.30760961999999997</v>
      </c>
      <c r="Q44" s="21">
        <v>1.7460001000000001</v>
      </c>
      <c r="R44" s="21"/>
      <c r="S44" s="21">
        <v>87.130095999999995</v>
      </c>
      <c r="T44" s="21">
        <v>7.1000002000000006E-2</v>
      </c>
      <c r="U44" s="21"/>
      <c r="V44" s="21">
        <v>5.8424190999999999</v>
      </c>
      <c r="W44" s="21">
        <v>2.4E-2</v>
      </c>
      <c r="X44" s="21"/>
      <c r="Y44" s="21">
        <v>1.0439413</v>
      </c>
      <c r="Z44" s="21">
        <v>0.21600000999999999</v>
      </c>
      <c r="AA44" s="21"/>
      <c r="AB44" s="21">
        <v>5.5245370999999999</v>
      </c>
      <c r="AC44" s="21">
        <v>0.86299998</v>
      </c>
      <c r="AD44" s="21"/>
      <c r="AE44" s="21">
        <v>47.840789999999998</v>
      </c>
      <c r="AF44" s="21">
        <v>1.421</v>
      </c>
      <c r="AG44" s="21"/>
      <c r="AH44" s="21">
        <v>30.213149999999999</v>
      </c>
      <c r="AI44" s="21">
        <v>1.3940001</v>
      </c>
      <c r="AJ44" s="21"/>
      <c r="AK44" s="21">
        <v>22.482094</v>
      </c>
      <c r="AL44" s="21">
        <v>9.3999997000000002E-2</v>
      </c>
      <c r="AM44" s="21"/>
      <c r="AN44" s="21">
        <v>2.6513977</v>
      </c>
      <c r="AO44" s="21"/>
      <c r="AP44" s="21"/>
      <c r="AQ44" s="21"/>
      <c r="AR44" s="21"/>
      <c r="AS44" s="33" t="s">
        <v>110</v>
      </c>
      <c r="AT44" s="21">
        <v>2.6684051000000002</v>
      </c>
      <c r="AU44" s="21">
        <v>147.68726000000001</v>
      </c>
      <c r="AV44" s="21">
        <v>55.346642000000003</v>
      </c>
      <c r="AW44" s="21">
        <v>90.960785000000001</v>
      </c>
      <c r="AX44" s="21"/>
      <c r="AY44" s="21"/>
      <c r="AZ44" s="25" t="s">
        <v>111</v>
      </c>
      <c r="BA44" s="25" t="s">
        <v>111</v>
      </c>
      <c r="BB44" s="25" t="s">
        <v>111</v>
      </c>
      <c r="BC44" s="25" t="s">
        <v>111</v>
      </c>
      <c r="BD44" s="25" t="s">
        <v>111</v>
      </c>
      <c r="BE44" s="25" t="s">
        <v>111</v>
      </c>
      <c r="BF44" s="25" t="s">
        <v>111</v>
      </c>
      <c r="BG44" s="21" t="s">
        <v>111</v>
      </c>
    </row>
    <row r="45" spans="1:59" x14ac:dyDescent="0.35">
      <c r="A45" s="23"/>
      <c r="B45" s="24"/>
      <c r="C45" s="26"/>
      <c r="D45" s="21"/>
      <c r="E45" s="25"/>
      <c r="F45" s="27"/>
      <c r="G45" s="21"/>
      <c r="H45" s="26"/>
      <c r="I45" s="25"/>
      <c r="J45" s="23"/>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33"/>
      <c r="AT45" s="21"/>
      <c r="AU45" s="21"/>
      <c r="AV45" s="21"/>
      <c r="AW45" s="21"/>
      <c r="AX45" s="21"/>
      <c r="AY45" s="21"/>
      <c r="AZ45" s="21"/>
      <c r="BA45" s="21"/>
      <c r="BB45" s="21"/>
      <c r="BC45" s="21"/>
      <c r="BD45" s="21"/>
      <c r="BE45" s="21"/>
      <c r="BF45" s="25"/>
      <c r="BG45" s="21"/>
    </row>
    <row r="46" spans="1:59" x14ac:dyDescent="0.35">
      <c r="A46" s="23"/>
      <c r="B46" s="24"/>
      <c r="C46" s="26"/>
      <c r="D46" s="21"/>
      <c r="E46" s="25"/>
      <c r="F46" s="27"/>
      <c r="G46" s="21"/>
      <c r="H46" s="26"/>
      <c r="I46" s="25"/>
      <c r="J46" s="23"/>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33"/>
      <c r="AT46" s="21"/>
      <c r="AU46" s="21"/>
      <c r="AV46" s="21"/>
      <c r="AW46" s="21"/>
      <c r="AX46" s="21"/>
      <c r="AY46" s="21"/>
      <c r="AZ46" s="21"/>
      <c r="BA46" s="21"/>
      <c r="BB46" s="21"/>
      <c r="BC46" s="21"/>
      <c r="BD46" s="21"/>
      <c r="BE46" s="21"/>
      <c r="BF46" s="21"/>
      <c r="BG46" s="21"/>
    </row>
    <row r="47" spans="1:59" x14ac:dyDescent="0.35">
      <c r="A47" s="23"/>
      <c r="B47" s="24"/>
      <c r="C47" s="26"/>
      <c r="D47" s="21"/>
      <c r="E47" s="25"/>
      <c r="F47" s="27"/>
      <c r="G47" s="21"/>
      <c r="H47" s="26"/>
      <c r="I47" s="25"/>
      <c r="J47" s="23"/>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33"/>
      <c r="AT47" s="21"/>
      <c r="AU47" s="21"/>
      <c r="AV47" s="21"/>
      <c r="AW47" s="21"/>
      <c r="AX47" s="21"/>
      <c r="AY47" s="21"/>
      <c r="AZ47" s="21"/>
      <c r="BA47" s="21"/>
      <c r="BB47" s="21"/>
      <c r="BC47" s="21"/>
      <c r="BD47" s="21"/>
      <c r="BE47" s="21"/>
      <c r="BF47" s="21"/>
      <c r="BG47" s="21"/>
    </row>
    <row r="48" spans="1:59" x14ac:dyDescent="0.35">
      <c r="A48" s="23"/>
      <c r="B48" s="24"/>
      <c r="C48" s="26"/>
      <c r="D48" s="21"/>
      <c r="E48" s="25"/>
      <c r="F48" s="27"/>
      <c r="G48" s="21"/>
      <c r="H48" s="26"/>
      <c r="I48" s="25"/>
      <c r="J48" s="23"/>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33"/>
      <c r="AT48" s="21"/>
      <c r="AU48" s="21"/>
      <c r="AV48" s="21"/>
      <c r="AW48" s="21"/>
      <c r="AX48" s="21"/>
      <c r="AY48" s="21"/>
      <c r="AZ48" s="21"/>
      <c r="BA48" s="21"/>
      <c r="BB48" s="21"/>
      <c r="BC48" s="21"/>
      <c r="BD48" s="21"/>
      <c r="BE48" s="21"/>
      <c r="BF48" s="21"/>
      <c r="BG48" s="21"/>
    </row>
    <row r="49" spans="1:59" x14ac:dyDescent="0.35">
      <c r="A49" s="23"/>
      <c r="B49" s="24"/>
      <c r="C49" s="26"/>
      <c r="D49" s="21"/>
      <c r="E49" s="25"/>
      <c r="F49" s="27"/>
      <c r="G49" s="21"/>
      <c r="H49" s="26"/>
      <c r="I49" s="25"/>
      <c r="J49" s="23"/>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33"/>
      <c r="AT49" s="21"/>
      <c r="AU49" s="21"/>
      <c r="AV49" s="21"/>
      <c r="AW49" s="21"/>
      <c r="AX49" s="21"/>
      <c r="AY49" s="21"/>
      <c r="AZ49" s="21"/>
      <c r="BA49" s="21"/>
      <c r="BB49" s="21"/>
      <c r="BC49" s="21"/>
      <c r="BD49" s="21"/>
      <c r="BE49" s="21"/>
      <c r="BF49" s="21"/>
      <c r="BG49" s="21"/>
    </row>
    <row r="50" spans="1:59" x14ac:dyDescent="0.35">
      <c r="A50" s="23"/>
      <c r="B50" s="24"/>
      <c r="C50" s="26"/>
      <c r="D50" s="21"/>
      <c r="E50" s="25"/>
      <c r="F50" s="27"/>
      <c r="G50" s="21"/>
      <c r="H50" s="26"/>
      <c r="I50" s="25"/>
      <c r="J50" s="23"/>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33"/>
      <c r="AT50" s="21"/>
      <c r="AU50" s="21"/>
      <c r="AV50" s="21"/>
      <c r="AW50" s="21"/>
      <c r="AX50" s="21"/>
      <c r="AY50" s="21"/>
      <c r="AZ50" s="21"/>
      <c r="BA50" s="21"/>
      <c r="BB50" s="21"/>
      <c r="BC50" s="21"/>
      <c r="BD50" s="21"/>
      <c r="BE50" s="21"/>
      <c r="BF50" s="21"/>
      <c r="BG50" s="21"/>
    </row>
    <row r="51" spans="1:59" x14ac:dyDescent="0.35">
      <c r="A51" s="23"/>
      <c r="B51" s="24"/>
      <c r="C51" s="26"/>
      <c r="D51" s="21"/>
      <c r="E51" s="25"/>
      <c r="F51" s="27"/>
      <c r="G51" s="21"/>
      <c r="H51" s="26"/>
      <c r="I51" s="25"/>
      <c r="J51" s="23"/>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33"/>
      <c r="AT51" s="21"/>
      <c r="AU51" s="21"/>
      <c r="AV51" s="21"/>
      <c r="AW51" s="21"/>
      <c r="AX51" s="21"/>
      <c r="AY51" s="21"/>
      <c r="AZ51" s="21"/>
      <c r="BA51" s="21"/>
      <c r="BB51" s="21"/>
      <c r="BC51" s="21"/>
      <c r="BD51" s="21"/>
      <c r="BE51" s="21"/>
      <c r="BF51" s="21"/>
      <c r="BG51" s="21"/>
    </row>
    <row r="52" spans="1:59" x14ac:dyDescent="0.35">
      <c r="A52" s="23"/>
      <c r="B52" s="24"/>
      <c r="C52" s="26"/>
      <c r="D52" s="21"/>
      <c r="E52" s="25"/>
      <c r="F52" s="27"/>
      <c r="G52" s="21"/>
      <c r="H52" s="26"/>
      <c r="I52" s="25"/>
      <c r="J52" s="23"/>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33"/>
      <c r="AT52" s="21"/>
      <c r="AU52" s="21"/>
      <c r="AV52" s="21"/>
      <c r="AW52" s="21"/>
      <c r="AX52" s="21"/>
      <c r="AY52" s="21"/>
      <c r="AZ52" s="21"/>
      <c r="BA52" s="21"/>
      <c r="BB52" s="21"/>
      <c r="BC52" s="21"/>
      <c r="BD52" s="21"/>
      <c r="BE52" s="21"/>
      <c r="BF52" s="21"/>
      <c r="BG52" s="21"/>
    </row>
    <row r="53" spans="1:59" x14ac:dyDescent="0.35">
      <c r="A53" s="23"/>
      <c r="B53" s="24"/>
      <c r="C53" s="21"/>
      <c r="D53" s="21"/>
      <c r="E53" s="25"/>
      <c r="F53" s="21"/>
      <c r="G53" s="21"/>
      <c r="H53" s="21"/>
      <c r="I53" s="21"/>
      <c r="J53" s="23"/>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33"/>
      <c r="AT53" s="21"/>
      <c r="AU53" s="21"/>
      <c r="AV53" s="21"/>
      <c r="AW53" s="21"/>
      <c r="AX53" s="21"/>
      <c r="AY53" s="21"/>
      <c r="AZ53" s="21"/>
      <c r="BA53" s="21"/>
      <c r="BB53" s="21"/>
      <c r="BC53" s="21"/>
      <c r="BD53" s="21"/>
      <c r="BE53" s="21"/>
      <c r="BF53" s="21"/>
      <c r="BG53" s="21"/>
    </row>
    <row r="54" spans="1:59" x14ac:dyDescent="0.35">
      <c r="A54" s="23"/>
      <c r="B54" s="24"/>
      <c r="C54" s="21"/>
      <c r="D54" s="21"/>
      <c r="E54" s="25"/>
      <c r="F54" s="21"/>
      <c r="G54" s="21"/>
      <c r="H54" s="21"/>
      <c r="I54" s="21"/>
      <c r="J54" s="23"/>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33"/>
      <c r="AT54" s="21"/>
      <c r="AU54" s="21"/>
      <c r="AV54" s="21"/>
      <c r="AW54" s="21"/>
      <c r="AX54" s="21"/>
      <c r="AY54" s="21"/>
      <c r="AZ54" s="21"/>
      <c r="BA54" s="21"/>
      <c r="BB54" s="21"/>
      <c r="BC54" s="21"/>
      <c r="BD54" s="21"/>
      <c r="BE54" s="21"/>
      <c r="BF54" s="21"/>
      <c r="BG54" s="21"/>
    </row>
    <row r="55" spans="1:59" x14ac:dyDescent="0.35">
      <c r="A55" s="23"/>
      <c r="B55" s="24"/>
      <c r="C55" s="21"/>
      <c r="D55" s="21"/>
      <c r="E55" s="25"/>
      <c r="F55" s="21"/>
      <c r="G55" s="21"/>
      <c r="H55" s="21"/>
      <c r="I55" s="21"/>
      <c r="J55" s="23"/>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33"/>
      <c r="AT55" s="21"/>
      <c r="AU55" s="21"/>
      <c r="AV55" s="21"/>
      <c r="AW55" s="21"/>
      <c r="AX55" s="21"/>
      <c r="AY55" s="21"/>
      <c r="AZ55" s="21"/>
      <c r="BA55" s="21"/>
      <c r="BB55" s="21"/>
      <c r="BC55" s="21"/>
      <c r="BD55" s="21"/>
      <c r="BE55" s="21"/>
      <c r="BF55" s="21"/>
      <c r="BG55" s="21"/>
    </row>
    <row r="56" spans="1:59" x14ac:dyDescent="0.35">
      <c r="A56" s="23"/>
      <c r="B56" s="24"/>
      <c r="C56" s="21"/>
      <c r="D56" s="21"/>
      <c r="E56" s="25"/>
      <c r="F56" s="21"/>
      <c r="G56" s="21"/>
      <c r="H56" s="21"/>
      <c r="I56" s="21"/>
      <c r="J56" s="23"/>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33"/>
      <c r="AT56" s="21"/>
      <c r="AU56" s="21"/>
      <c r="AV56" s="21"/>
      <c r="AW56" s="21"/>
      <c r="AX56" s="21"/>
      <c r="AY56" s="21"/>
      <c r="AZ56" s="21"/>
      <c r="BA56" s="21"/>
      <c r="BB56" s="21"/>
      <c r="BC56" s="21"/>
      <c r="BD56" s="21"/>
      <c r="BE56" s="21"/>
      <c r="BF56" s="21"/>
      <c r="BG56" s="21"/>
    </row>
    <row r="57" spans="1:59" x14ac:dyDescent="0.35">
      <c r="A57" s="23"/>
      <c r="B57" s="24"/>
      <c r="C57" s="21"/>
      <c r="D57" s="21"/>
      <c r="E57" s="25"/>
      <c r="F57" s="21"/>
      <c r="G57" s="21"/>
      <c r="H57" s="21"/>
      <c r="I57" s="21"/>
      <c r="J57" s="23"/>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33"/>
      <c r="AT57" s="21"/>
      <c r="AU57" s="21"/>
      <c r="AV57" s="21"/>
      <c r="AW57" s="21"/>
      <c r="AX57" s="21"/>
      <c r="AY57" s="21"/>
      <c r="AZ57" s="21"/>
      <c r="BA57" s="21"/>
      <c r="BB57" s="21"/>
      <c r="BC57" s="21"/>
      <c r="BD57" s="21"/>
      <c r="BE57" s="21"/>
      <c r="BF57" s="21"/>
      <c r="BG57" s="21"/>
    </row>
    <row r="58" spans="1:59" x14ac:dyDescent="0.35">
      <c r="A58" s="23"/>
      <c r="B58" s="24"/>
      <c r="C58" s="21"/>
      <c r="D58" s="21"/>
      <c r="E58" s="25"/>
      <c r="F58" s="21"/>
      <c r="G58" s="21"/>
      <c r="H58" s="21"/>
      <c r="I58" s="21"/>
      <c r="J58" s="23"/>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33"/>
      <c r="AT58" s="21"/>
      <c r="AU58" s="21"/>
      <c r="AV58" s="21"/>
      <c r="AW58" s="21"/>
      <c r="AX58" s="21"/>
      <c r="AY58" s="21"/>
      <c r="AZ58" s="21"/>
      <c r="BA58" s="21"/>
      <c r="BB58" s="21"/>
      <c r="BC58" s="21"/>
      <c r="BD58" s="21"/>
      <c r="BE58" s="21"/>
      <c r="BF58" s="21"/>
      <c r="BG58" s="21"/>
    </row>
    <row r="59" spans="1:59" x14ac:dyDescent="0.35">
      <c r="A59" s="23"/>
      <c r="B59" s="24"/>
      <c r="C59" s="21"/>
      <c r="D59" s="21"/>
      <c r="E59" s="25"/>
      <c r="F59" s="21"/>
      <c r="G59" s="21"/>
      <c r="H59" s="21"/>
      <c r="I59" s="21"/>
      <c r="J59" s="23"/>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33"/>
      <c r="AT59" s="21"/>
      <c r="AU59" s="21"/>
      <c r="AV59" s="21"/>
      <c r="AW59" s="21"/>
      <c r="AX59" s="21"/>
      <c r="AY59" s="21"/>
      <c r="AZ59" s="21"/>
      <c r="BA59" s="21"/>
      <c r="BB59" s="21"/>
      <c r="BC59" s="21"/>
      <c r="BD59" s="21"/>
      <c r="BE59" s="21"/>
      <c r="BF59" s="21"/>
      <c r="BG59" s="21"/>
    </row>
    <row r="60" spans="1:59" x14ac:dyDescent="0.35">
      <c r="A60" s="23"/>
      <c r="B60" s="24"/>
      <c r="C60" s="21"/>
      <c r="D60" s="21"/>
      <c r="E60" s="25"/>
      <c r="F60" s="21"/>
      <c r="G60" s="21"/>
      <c r="H60" s="21"/>
      <c r="I60" s="21"/>
      <c r="J60" s="23"/>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33"/>
      <c r="AT60" s="21"/>
      <c r="AU60" s="21"/>
      <c r="AV60" s="21"/>
      <c r="AW60" s="21"/>
      <c r="AX60" s="21"/>
      <c r="AY60" s="21"/>
      <c r="AZ60" s="21"/>
      <c r="BA60" s="21"/>
      <c r="BB60" s="21"/>
      <c r="BC60" s="21"/>
      <c r="BD60" s="21"/>
      <c r="BE60" s="21"/>
      <c r="BF60" s="21"/>
      <c r="BG60" s="21"/>
    </row>
    <row r="61" spans="1:59" x14ac:dyDescent="0.35">
      <c r="A61" s="23"/>
      <c r="B61" s="24"/>
      <c r="C61" s="21"/>
      <c r="D61" s="21"/>
      <c r="E61" s="25"/>
      <c r="F61" s="21"/>
      <c r="G61" s="21"/>
      <c r="H61" s="21"/>
      <c r="I61" s="21"/>
      <c r="J61" s="23"/>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33"/>
      <c r="AT61" s="21"/>
      <c r="AU61" s="21"/>
      <c r="AV61" s="21"/>
      <c r="AW61" s="21"/>
      <c r="AX61" s="21"/>
      <c r="AY61" s="21"/>
      <c r="AZ61" s="21"/>
      <c r="BA61" s="21"/>
      <c r="BB61" s="21"/>
      <c r="BC61" s="21"/>
      <c r="BD61" s="21"/>
      <c r="BE61" s="21"/>
      <c r="BF61" s="21"/>
      <c r="BG61" s="21"/>
    </row>
    <row r="62" spans="1:59" x14ac:dyDescent="0.35">
      <c r="A62" s="23"/>
      <c r="B62" s="24"/>
      <c r="C62" s="21"/>
      <c r="D62" s="21"/>
      <c r="E62" s="25"/>
      <c r="F62" s="21"/>
      <c r="G62" s="21"/>
      <c r="H62" s="21"/>
      <c r="I62" s="21"/>
      <c r="J62" s="23"/>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33"/>
      <c r="AT62" s="21"/>
      <c r="AU62" s="21"/>
      <c r="AV62" s="21"/>
      <c r="AW62" s="21"/>
      <c r="AX62" s="21"/>
      <c r="AY62" s="21"/>
      <c r="AZ62" s="21"/>
      <c r="BA62" s="21"/>
      <c r="BB62" s="21"/>
      <c r="BC62" s="21"/>
      <c r="BD62" s="21"/>
      <c r="BE62" s="21"/>
      <c r="BF62" s="21"/>
      <c r="BG62" s="21"/>
    </row>
    <row r="63" spans="1:59" x14ac:dyDescent="0.35">
      <c r="A63" s="23"/>
      <c r="B63" s="24"/>
      <c r="C63" s="21"/>
      <c r="D63" s="21"/>
      <c r="E63" s="25"/>
      <c r="F63" s="21"/>
      <c r="G63" s="21"/>
      <c r="H63" s="21"/>
      <c r="I63" s="21"/>
      <c r="J63" s="23"/>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33"/>
      <c r="AT63" s="21"/>
      <c r="AU63" s="21"/>
      <c r="AV63" s="21"/>
      <c r="AW63" s="21"/>
      <c r="AX63" s="21"/>
      <c r="AY63" s="21"/>
      <c r="AZ63" s="21"/>
      <c r="BA63" s="21"/>
      <c r="BB63" s="21"/>
      <c r="BC63" s="21"/>
      <c r="BD63" s="21"/>
      <c r="BE63" s="21"/>
      <c r="BF63" s="21"/>
      <c r="BG63" s="21"/>
    </row>
    <row r="64" spans="1:59" x14ac:dyDescent="0.35">
      <c r="A64" s="23"/>
      <c r="B64" s="24"/>
      <c r="C64" s="21"/>
      <c r="D64" s="21"/>
      <c r="E64" s="25"/>
      <c r="F64" s="21"/>
      <c r="G64" s="21"/>
      <c r="H64" s="21"/>
      <c r="I64" s="21"/>
      <c r="J64" s="23"/>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33"/>
      <c r="AT64" s="21"/>
      <c r="AU64" s="21"/>
      <c r="AV64" s="21"/>
      <c r="AW64" s="21"/>
      <c r="AX64" s="21"/>
      <c r="AY64" s="21"/>
      <c r="AZ64" s="21"/>
      <c r="BA64" s="21"/>
      <c r="BB64" s="21"/>
      <c r="BC64" s="21"/>
      <c r="BD64" s="21"/>
      <c r="BE64" s="21"/>
      <c r="BF64" s="21"/>
      <c r="BG64" s="21"/>
    </row>
    <row r="65" spans="1:59" x14ac:dyDescent="0.35">
      <c r="A65" s="23"/>
      <c r="B65" s="24"/>
      <c r="C65" s="21"/>
      <c r="D65" s="21"/>
      <c r="E65" s="25"/>
      <c r="F65" s="21"/>
      <c r="G65" s="21"/>
      <c r="H65" s="21"/>
      <c r="I65" s="21"/>
      <c r="J65" s="23"/>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33"/>
      <c r="AT65" s="21"/>
      <c r="AU65" s="21"/>
      <c r="AV65" s="21"/>
      <c r="AW65" s="21"/>
      <c r="AX65" s="21"/>
      <c r="AY65" s="21"/>
      <c r="AZ65" s="21"/>
      <c r="BA65" s="21"/>
      <c r="BB65" s="21"/>
      <c r="BC65" s="21"/>
      <c r="BD65" s="21"/>
      <c r="BE65" s="21"/>
      <c r="BF65" s="21"/>
      <c r="BG65" s="21"/>
    </row>
    <row r="66" spans="1:59" x14ac:dyDescent="0.35">
      <c r="A66" s="23"/>
      <c r="B66" s="24"/>
      <c r="C66" s="21"/>
      <c r="D66" s="21"/>
      <c r="E66" s="25"/>
      <c r="F66" s="21"/>
      <c r="G66" s="21"/>
      <c r="H66" s="21"/>
      <c r="I66" s="21"/>
      <c r="J66" s="23"/>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33"/>
      <c r="AT66" s="21"/>
      <c r="AU66" s="21"/>
      <c r="AV66" s="21"/>
      <c r="AW66" s="21"/>
      <c r="AX66" s="21"/>
      <c r="AY66" s="21"/>
      <c r="AZ66" s="21"/>
      <c r="BA66" s="21"/>
      <c r="BB66" s="21"/>
      <c r="BC66" s="21"/>
      <c r="BD66" s="21"/>
      <c r="BE66" s="21"/>
      <c r="BF66" s="21"/>
      <c r="BG66" s="21"/>
    </row>
    <row r="67" spans="1:59" x14ac:dyDescent="0.35">
      <c r="A67" s="23"/>
      <c r="B67" s="24"/>
      <c r="C67" s="21"/>
      <c r="D67" s="21"/>
      <c r="E67" s="25"/>
      <c r="F67" s="21"/>
      <c r="G67" s="21"/>
      <c r="H67" s="21"/>
      <c r="I67" s="21"/>
      <c r="J67" s="23"/>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33"/>
      <c r="AT67" s="21"/>
      <c r="AU67" s="21"/>
      <c r="AV67" s="21"/>
      <c r="AW67" s="21"/>
      <c r="AX67" s="21"/>
      <c r="AY67" s="21"/>
      <c r="AZ67" s="21"/>
      <c r="BA67" s="21"/>
      <c r="BB67" s="21"/>
      <c r="BC67" s="21"/>
      <c r="BD67" s="21"/>
      <c r="BE67" s="21"/>
      <c r="BF67" s="21"/>
      <c r="BG67" s="21"/>
    </row>
    <row r="68" spans="1:59" x14ac:dyDescent="0.35">
      <c r="A68" s="23"/>
      <c r="B68" s="24"/>
      <c r="C68" s="21"/>
      <c r="D68" s="21"/>
      <c r="E68" s="25"/>
      <c r="F68" s="21"/>
      <c r="G68" s="21"/>
      <c r="H68" s="21"/>
      <c r="I68" s="21"/>
      <c r="J68" s="23"/>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33"/>
      <c r="AT68" s="21"/>
      <c r="AU68" s="21"/>
      <c r="AV68" s="21"/>
      <c r="AW68" s="21"/>
      <c r="AX68" s="21"/>
      <c r="AY68" s="21"/>
      <c r="AZ68" s="21"/>
      <c r="BA68" s="21"/>
      <c r="BB68" s="21"/>
      <c r="BC68" s="21"/>
      <c r="BD68" s="21"/>
      <c r="BE68" s="21"/>
      <c r="BF68" s="21"/>
      <c r="BG68" s="21"/>
    </row>
    <row r="69" spans="1:59" x14ac:dyDescent="0.35">
      <c r="A69" s="23"/>
      <c r="B69" s="24"/>
      <c r="C69" s="21"/>
      <c r="D69" s="21"/>
      <c r="E69" s="25"/>
      <c r="F69" s="21"/>
      <c r="G69" s="21"/>
      <c r="H69" s="21"/>
      <c r="I69" s="21"/>
      <c r="J69" s="23"/>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33"/>
      <c r="AT69" s="21"/>
      <c r="AU69" s="21"/>
      <c r="AV69" s="21"/>
      <c r="AW69" s="21"/>
      <c r="AX69" s="21"/>
      <c r="AY69" s="21"/>
      <c r="AZ69" s="21"/>
      <c r="BA69" s="21"/>
      <c r="BB69" s="21"/>
      <c r="BC69" s="21"/>
      <c r="BD69" s="21"/>
      <c r="BE69" s="21"/>
      <c r="BF69" s="21"/>
      <c r="BG69" s="21"/>
    </row>
    <row r="70" spans="1:59" x14ac:dyDescent="0.35">
      <c r="A70" s="23"/>
      <c r="B70" s="24"/>
      <c r="C70" s="21"/>
      <c r="D70" s="21"/>
      <c r="E70" s="25"/>
      <c r="F70" s="21"/>
      <c r="G70" s="21"/>
      <c r="H70" s="21"/>
      <c r="I70" s="21"/>
      <c r="J70" s="23"/>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33"/>
      <c r="AT70" s="21"/>
      <c r="AU70" s="21"/>
      <c r="AV70" s="21"/>
      <c r="AW70" s="21"/>
      <c r="AX70" s="21"/>
      <c r="AY70" s="21"/>
      <c r="AZ70" s="21"/>
      <c r="BA70" s="21"/>
      <c r="BB70" s="21"/>
      <c r="BC70" s="21"/>
      <c r="BD70" s="21"/>
      <c r="BE70" s="21"/>
      <c r="BF70" s="21"/>
      <c r="BG70" s="21"/>
    </row>
    <row r="71" spans="1:59" x14ac:dyDescent="0.35">
      <c r="A71" s="23"/>
      <c r="B71" s="24"/>
      <c r="C71" s="21"/>
      <c r="D71" s="21"/>
      <c r="E71" s="25"/>
      <c r="F71" s="21"/>
      <c r="G71" s="21"/>
      <c r="H71" s="21"/>
      <c r="I71" s="21"/>
      <c r="J71" s="23"/>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33"/>
      <c r="AT71" s="21"/>
      <c r="AU71" s="21"/>
      <c r="AV71" s="21"/>
      <c r="AW71" s="21"/>
      <c r="AX71" s="21"/>
      <c r="AY71" s="21"/>
      <c r="AZ71" s="21"/>
      <c r="BA71" s="21"/>
      <c r="BB71" s="21"/>
      <c r="BC71" s="21"/>
      <c r="BD71" s="21"/>
      <c r="BE71" s="21"/>
      <c r="BF71" s="21"/>
      <c r="BG71" s="21"/>
    </row>
    <row r="72" spans="1:59" x14ac:dyDescent="0.35">
      <c r="A72" s="23"/>
      <c r="B72" s="24"/>
      <c r="C72" s="21"/>
      <c r="D72" s="21"/>
      <c r="E72" s="25"/>
      <c r="F72" s="21"/>
      <c r="G72" s="21"/>
      <c r="H72" s="21"/>
      <c r="I72" s="21"/>
      <c r="J72" s="23"/>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33"/>
      <c r="AT72" s="21"/>
      <c r="AU72" s="21"/>
      <c r="AV72" s="21"/>
      <c r="AW72" s="21"/>
      <c r="AX72" s="21"/>
      <c r="AY72" s="21"/>
      <c r="AZ72" s="21"/>
      <c r="BA72" s="21"/>
      <c r="BB72" s="21"/>
      <c r="BC72" s="21"/>
      <c r="BD72" s="21"/>
      <c r="BE72" s="21"/>
      <c r="BF72" s="21"/>
      <c r="BG72" s="21"/>
    </row>
    <row r="73" spans="1:59" x14ac:dyDescent="0.35">
      <c r="A73" s="23"/>
      <c r="B73" s="24"/>
      <c r="C73" s="21"/>
      <c r="D73" s="21"/>
      <c r="E73" s="25"/>
      <c r="F73" s="21"/>
      <c r="G73" s="21"/>
      <c r="H73" s="21"/>
      <c r="I73" s="21"/>
      <c r="J73" s="23"/>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33"/>
      <c r="AT73" s="21"/>
      <c r="AU73" s="21"/>
      <c r="AV73" s="21"/>
      <c r="AW73" s="21"/>
      <c r="AX73" s="21"/>
      <c r="AY73" s="21"/>
      <c r="AZ73" s="21"/>
      <c r="BA73" s="21"/>
      <c r="BB73" s="21"/>
      <c r="BC73" s="21"/>
      <c r="BD73" s="21"/>
      <c r="BE73" s="21"/>
      <c r="BF73" s="21"/>
      <c r="BG73" s="21"/>
    </row>
    <row r="74" spans="1:59" x14ac:dyDescent="0.35">
      <c r="A74" s="23"/>
      <c r="B74" s="24"/>
      <c r="C74" s="21"/>
      <c r="D74" s="21"/>
      <c r="E74" s="25"/>
      <c r="F74" s="21"/>
      <c r="G74" s="21"/>
      <c r="H74" s="21"/>
      <c r="I74" s="21"/>
      <c r="J74" s="23"/>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33"/>
      <c r="AT74" s="21"/>
      <c r="AU74" s="21"/>
      <c r="AV74" s="21"/>
      <c r="AW74" s="21"/>
      <c r="AX74" s="21"/>
      <c r="AY74" s="21"/>
      <c r="AZ74" s="21"/>
      <c r="BA74" s="21"/>
      <c r="BB74" s="21"/>
      <c r="BC74" s="21"/>
      <c r="BD74" s="21"/>
      <c r="BE74" s="21"/>
      <c r="BF74" s="21"/>
      <c r="BG74" s="21"/>
    </row>
    <row r="75" spans="1:59" x14ac:dyDescent="0.35">
      <c r="A75" s="23"/>
      <c r="B75" s="24"/>
      <c r="C75" s="21"/>
      <c r="D75" s="21"/>
      <c r="E75" s="25"/>
      <c r="F75" s="21"/>
      <c r="G75" s="21"/>
      <c r="H75" s="21"/>
      <c r="I75" s="21"/>
      <c r="J75" s="23"/>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33"/>
      <c r="AT75" s="21"/>
      <c r="AU75" s="21"/>
      <c r="AV75" s="21"/>
      <c r="AW75" s="21"/>
      <c r="AX75" s="21"/>
      <c r="AY75" s="21"/>
      <c r="AZ75" s="21"/>
      <c r="BA75" s="21"/>
      <c r="BB75" s="21"/>
      <c r="BC75" s="21"/>
      <c r="BD75" s="21"/>
      <c r="BE75" s="21"/>
      <c r="BF75" s="21"/>
      <c r="BG75" s="21"/>
    </row>
    <row r="76" spans="1:59" x14ac:dyDescent="0.35">
      <c r="A76" s="23"/>
      <c r="B76" s="24"/>
      <c r="C76" s="21"/>
      <c r="D76" s="21"/>
      <c r="E76" s="25"/>
      <c r="F76" s="21"/>
      <c r="G76" s="21"/>
      <c r="H76" s="21"/>
      <c r="I76" s="21"/>
      <c r="J76" s="23"/>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33"/>
      <c r="AT76" s="21"/>
      <c r="AU76" s="21"/>
      <c r="AV76" s="21"/>
      <c r="AW76" s="21"/>
      <c r="AX76" s="21"/>
      <c r="AY76" s="21"/>
      <c r="AZ76" s="21"/>
      <c r="BA76" s="21"/>
      <c r="BB76" s="21"/>
      <c r="BC76" s="21"/>
      <c r="BD76" s="21"/>
      <c r="BE76" s="21"/>
      <c r="BF76" s="21"/>
      <c r="BG76" s="21"/>
    </row>
    <row r="77" spans="1:59" x14ac:dyDescent="0.35">
      <c r="A77" s="23"/>
      <c r="B77" s="24"/>
      <c r="C77" s="21"/>
      <c r="D77" s="21"/>
      <c r="E77" s="25"/>
      <c r="F77" s="21"/>
      <c r="G77" s="21"/>
      <c r="H77" s="21"/>
      <c r="I77" s="21"/>
      <c r="J77" s="23"/>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33"/>
      <c r="AT77" s="21"/>
      <c r="AU77" s="21"/>
      <c r="AV77" s="21"/>
      <c r="AW77" s="21"/>
      <c r="AX77" s="21"/>
      <c r="AY77" s="21"/>
      <c r="AZ77" s="21"/>
      <c r="BA77" s="21"/>
      <c r="BB77" s="21"/>
      <c r="BC77" s="21"/>
      <c r="BD77" s="21"/>
      <c r="BE77" s="21"/>
      <c r="BF77" s="21"/>
      <c r="BG77" s="21"/>
    </row>
    <row r="78" spans="1:59" x14ac:dyDescent="0.35">
      <c r="A78" s="23"/>
      <c r="B78" s="24"/>
      <c r="C78" s="21"/>
      <c r="D78" s="21"/>
      <c r="E78" s="25"/>
      <c r="F78" s="21"/>
      <c r="G78" s="21"/>
      <c r="H78" s="21"/>
      <c r="I78" s="21"/>
      <c r="J78" s="23"/>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33"/>
      <c r="AT78" s="21"/>
      <c r="AU78" s="21"/>
      <c r="AV78" s="21"/>
      <c r="AW78" s="21"/>
      <c r="AX78" s="21"/>
      <c r="AY78" s="21"/>
      <c r="AZ78" s="21"/>
      <c r="BA78" s="21"/>
      <c r="BB78" s="21"/>
      <c r="BC78" s="21"/>
      <c r="BD78" s="21"/>
      <c r="BE78" s="21"/>
      <c r="BF78" s="21"/>
      <c r="BG78" s="21"/>
    </row>
    <row r="79" spans="1:59" x14ac:dyDescent="0.35">
      <c r="A79" s="23"/>
      <c r="B79" s="24"/>
      <c r="C79" s="21"/>
      <c r="D79" s="21"/>
      <c r="E79" s="25"/>
      <c r="F79" s="21"/>
      <c r="G79" s="21"/>
      <c r="H79" s="21"/>
      <c r="I79" s="21"/>
      <c r="J79" s="23"/>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33"/>
      <c r="AT79" s="21"/>
      <c r="AU79" s="21"/>
      <c r="AV79" s="21"/>
      <c r="AW79" s="21"/>
      <c r="AX79" s="21"/>
      <c r="AY79" s="21"/>
      <c r="AZ79" s="21"/>
      <c r="BA79" s="21"/>
      <c r="BB79" s="21"/>
      <c r="BC79" s="21"/>
      <c r="BD79" s="21"/>
      <c r="BE79" s="21"/>
      <c r="BF79" s="21"/>
      <c r="BG79" s="21"/>
    </row>
    <row r="80" spans="1:59" x14ac:dyDescent="0.35">
      <c r="A80" s="23"/>
      <c r="B80" s="24"/>
      <c r="C80" s="21"/>
      <c r="D80" s="21"/>
      <c r="E80" s="25"/>
      <c r="F80" s="21"/>
      <c r="G80" s="21"/>
      <c r="H80" s="21"/>
      <c r="I80" s="21"/>
      <c r="J80" s="23"/>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33"/>
      <c r="AT80" s="21"/>
      <c r="AU80" s="21"/>
      <c r="AV80" s="21"/>
      <c r="AW80" s="21"/>
      <c r="AX80" s="21"/>
      <c r="AY80" s="21"/>
      <c r="AZ80" s="21"/>
      <c r="BA80" s="21"/>
      <c r="BB80" s="21"/>
      <c r="BC80" s="21"/>
      <c r="BD80" s="21"/>
      <c r="BE80" s="21"/>
      <c r="BF80" s="21"/>
      <c r="BG80" s="21"/>
    </row>
    <row r="81" spans="1:59" x14ac:dyDescent="0.35">
      <c r="A81" s="23"/>
      <c r="B81" s="24"/>
      <c r="C81" s="21"/>
      <c r="D81" s="21"/>
      <c r="E81" s="25"/>
      <c r="F81" s="21"/>
      <c r="G81" s="21"/>
      <c r="H81" s="21"/>
      <c r="I81" s="21"/>
      <c r="J81" s="23"/>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33"/>
      <c r="AT81" s="21"/>
      <c r="AU81" s="21"/>
      <c r="AV81" s="21"/>
      <c r="AW81" s="21"/>
      <c r="AX81" s="21"/>
      <c r="AY81" s="21"/>
      <c r="AZ81" s="21"/>
      <c r="BA81" s="21"/>
      <c r="BB81" s="21"/>
      <c r="BC81" s="21"/>
      <c r="BD81" s="21"/>
      <c r="BE81" s="21"/>
      <c r="BF81" s="21"/>
      <c r="BG81" s="21"/>
    </row>
    <row r="82" spans="1:59" x14ac:dyDescent="0.35">
      <c r="A82" s="23"/>
      <c r="B82" s="24"/>
      <c r="C82" s="21"/>
      <c r="D82" s="21"/>
      <c r="E82" s="25"/>
      <c r="F82" s="21"/>
      <c r="G82" s="21"/>
      <c r="H82" s="21"/>
      <c r="I82" s="21"/>
      <c r="J82" s="23"/>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33"/>
      <c r="AT82" s="21"/>
      <c r="AU82" s="21"/>
      <c r="AV82" s="21"/>
      <c r="AW82" s="21"/>
      <c r="AX82" s="21"/>
      <c r="AY82" s="21"/>
      <c r="AZ82" s="21"/>
      <c r="BA82" s="21"/>
      <c r="BB82" s="21"/>
      <c r="BC82" s="21"/>
      <c r="BD82" s="21"/>
      <c r="BE82" s="21"/>
      <c r="BF82" s="21"/>
      <c r="BG82" s="21"/>
    </row>
    <row r="83" spans="1:59" x14ac:dyDescent="0.35">
      <c r="A83" s="23"/>
      <c r="B83" s="24"/>
      <c r="C83" s="21"/>
      <c r="D83" s="21"/>
      <c r="E83" s="25"/>
      <c r="F83" s="21"/>
      <c r="G83" s="21"/>
      <c r="H83" s="21"/>
      <c r="I83" s="21"/>
      <c r="J83" s="23"/>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33"/>
      <c r="AT83" s="21"/>
      <c r="AU83" s="21"/>
      <c r="AV83" s="21"/>
      <c r="AW83" s="21"/>
      <c r="AX83" s="21"/>
      <c r="AY83" s="21"/>
      <c r="AZ83" s="21"/>
      <c r="BA83" s="21"/>
      <c r="BB83" s="21"/>
      <c r="BC83" s="21"/>
      <c r="BD83" s="21"/>
      <c r="BE83" s="21"/>
      <c r="BF83" s="21"/>
      <c r="BG83" s="21"/>
    </row>
    <row r="84" spans="1:59" x14ac:dyDescent="0.35">
      <c r="A84" s="23"/>
      <c r="B84" s="24"/>
      <c r="C84" s="21"/>
      <c r="D84" s="21"/>
      <c r="E84" s="25"/>
      <c r="F84" s="21"/>
      <c r="G84" s="21"/>
      <c r="H84" s="21"/>
      <c r="I84" s="21"/>
      <c r="J84" s="23"/>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33"/>
      <c r="AT84" s="21"/>
      <c r="AU84" s="21"/>
      <c r="AV84" s="21"/>
      <c r="AW84" s="21"/>
      <c r="AX84" s="21"/>
      <c r="AY84" s="21"/>
      <c r="AZ84" s="21"/>
      <c r="BA84" s="21"/>
      <c r="BB84" s="21"/>
      <c r="BC84" s="21"/>
      <c r="BD84" s="21"/>
      <c r="BE84" s="21"/>
      <c r="BF84" s="21"/>
      <c r="BG84" s="21"/>
    </row>
  </sheetData>
  <hyperlinks>
    <hyperlink ref="A2" r:id="rId1" display="www.adirondacklakessurvey.org" xr:uid="{00000000-0004-0000-0200-000000000000}"/>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V67"/>
  <sheetViews>
    <sheetView zoomScale="70" zoomScaleNormal="70" workbookViewId="0">
      <selection activeCell="G41" sqref="G41"/>
    </sheetView>
  </sheetViews>
  <sheetFormatPr defaultColWidth="8.7265625" defaultRowHeight="14.5" x14ac:dyDescent="0.35"/>
  <cols>
    <col min="1" max="1" width="10.81640625" style="15" customWidth="1"/>
    <col min="2" max="2" width="17.7265625" style="15" bestFit="1" customWidth="1"/>
    <col min="3" max="4" width="15.26953125" style="15" bestFit="1" customWidth="1"/>
    <col min="5" max="5" width="12.54296875" style="15" bestFit="1" customWidth="1"/>
    <col min="6" max="6" width="13.453125" style="15" bestFit="1" customWidth="1"/>
    <col min="7" max="7" width="13.54296875" style="15" bestFit="1" customWidth="1"/>
    <col min="8" max="8" width="13.453125" style="15" bestFit="1" customWidth="1"/>
    <col min="9" max="9" width="12" style="15" bestFit="1" customWidth="1"/>
    <col min="10" max="10" width="15" style="15" bestFit="1" customWidth="1"/>
    <col min="11" max="11" width="14.453125" style="15" bestFit="1" customWidth="1"/>
    <col min="12" max="12" width="9.7265625" style="15" bestFit="1" customWidth="1"/>
    <col min="13" max="13" width="21.1796875" style="15" bestFit="1" customWidth="1"/>
    <col min="14" max="14" width="19.7265625" style="15" bestFit="1" customWidth="1"/>
    <col min="15" max="15" width="16.81640625" style="15" bestFit="1" customWidth="1"/>
    <col min="16" max="16" width="27.81640625" style="15" bestFit="1" customWidth="1"/>
    <col min="17" max="17" width="16.453125" style="15" bestFit="1" customWidth="1"/>
    <col min="18" max="18" width="18.1796875" style="15" bestFit="1" customWidth="1"/>
    <col min="19" max="19" width="16.453125" style="15" bestFit="1" customWidth="1"/>
    <col min="20" max="20" width="17.7265625" style="15" bestFit="1" customWidth="1"/>
    <col min="21" max="21" width="27.26953125" style="15" bestFit="1" customWidth="1"/>
    <col min="22" max="22" width="17.81640625" bestFit="1" customWidth="1"/>
    <col min="23" max="16384" width="8.7265625" style="15"/>
  </cols>
  <sheetData>
    <row r="1" spans="1:22" ht="15.5" x14ac:dyDescent="0.35">
      <c r="A1" s="11" t="s">
        <v>94</v>
      </c>
    </row>
    <row r="2" spans="1:22" x14ac:dyDescent="0.35">
      <c r="A2" s="16" t="s">
        <v>95</v>
      </c>
      <c r="H2" s="33"/>
    </row>
    <row r="3" spans="1:22" x14ac:dyDescent="0.35">
      <c r="A3" s="16"/>
    </row>
    <row r="4" spans="1:22" x14ac:dyDescent="0.35">
      <c r="A4" s="17" t="s">
        <v>159</v>
      </c>
    </row>
    <row r="6" spans="1:22" ht="16.5" x14ac:dyDescent="0.35">
      <c r="A6" s="18" t="s">
        <v>0</v>
      </c>
      <c r="B6" s="19" t="s">
        <v>1</v>
      </c>
      <c r="C6" s="18" t="s">
        <v>43</v>
      </c>
      <c r="D6" s="18" t="s">
        <v>44</v>
      </c>
      <c r="E6" s="18" t="s">
        <v>45</v>
      </c>
      <c r="F6" s="18" t="s">
        <v>46</v>
      </c>
      <c r="G6" s="18" t="s">
        <v>47</v>
      </c>
      <c r="H6" s="18" t="s">
        <v>48</v>
      </c>
      <c r="I6" s="18" t="s">
        <v>49</v>
      </c>
      <c r="J6" s="18" t="s">
        <v>50</v>
      </c>
      <c r="K6" s="18" t="s">
        <v>107</v>
      </c>
      <c r="L6" s="18" t="s">
        <v>7</v>
      </c>
      <c r="M6" s="18" t="s">
        <v>23</v>
      </c>
      <c r="N6" s="15" t="s">
        <v>96</v>
      </c>
      <c r="O6" s="15" t="s">
        <v>106</v>
      </c>
      <c r="P6" s="15" t="s">
        <v>97</v>
      </c>
      <c r="Q6" s="15" t="s">
        <v>98</v>
      </c>
      <c r="R6" s="15" t="s">
        <v>99</v>
      </c>
      <c r="S6" s="15" t="s">
        <v>100</v>
      </c>
      <c r="T6" s="15" t="s">
        <v>101</v>
      </c>
      <c r="U6" s="15" t="s">
        <v>102</v>
      </c>
      <c r="V6" s="35" t="s">
        <v>8</v>
      </c>
    </row>
    <row r="7" spans="1:22" x14ac:dyDescent="0.35">
      <c r="A7" s="23" t="s">
        <v>163</v>
      </c>
      <c r="B7" s="20">
        <v>44356</v>
      </c>
      <c r="C7" s="42">
        <v>1.9E-2</v>
      </c>
      <c r="D7" s="42">
        <v>0</v>
      </c>
      <c r="E7" s="42">
        <v>0</v>
      </c>
      <c r="F7" s="27">
        <v>1.7000000000000001E-2</v>
      </c>
      <c r="G7" s="27">
        <v>3.0000000000000001E-3</v>
      </c>
      <c r="H7" s="27">
        <v>-1.4E-2</v>
      </c>
      <c r="I7" s="27">
        <v>3.0000000000000001E-3</v>
      </c>
      <c r="J7" s="27">
        <v>-6.0000000000000001E-3</v>
      </c>
      <c r="K7" s="27">
        <v>0.20799999999999999</v>
      </c>
      <c r="L7" s="27">
        <v>5.6310000000000002</v>
      </c>
      <c r="M7" s="27">
        <v>1.36</v>
      </c>
      <c r="N7" s="21" t="s">
        <v>111</v>
      </c>
      <c r="O7" s="21" t="s">
        <v>111</v>
      </c>
      <c r="P7" s="21" t="s">
        <v>111</v>
      </c>
      <c r="Q7" s="21" t="s">
        <v>111</v>
      </c>
      <c r="R7" s="21" t="s">
        <v>111</v>
      </c>
      <c r="S7" s="21" t="s">
        <v>111</v>
      </c>
      <c r="T7" s="21" t="s">
        <v>111</v>
      </c>
      <c r="U7" s="21" t="s">
        <v>111</v>
      </c>
      <c r="V7" s="43" t="s">
        <v>168</v>
      </c>
    </row>
    <row r="8" spans="1:22" x14ac:dyDescent="0.35">
      <c r="A8" s="23" t="s">
        <v>164</v>
      </c>
      <c r="B8" s="20">
        <v>44365</v>
      </c>
      <c r="C8" s="42">
        <v>0</v>
      </c>
      <c r="D8" s="42">
        <v>0</v>
      </c>
      <c r="E8" s="42">
        <v>0</v>
      </c>
      <c r="F8" s="27">
        <v>0.02</v>
      </c>
      <c r="G8" s="27">
        <v>2E-3</v>
      </c>
      <c r="H8" s="27">
        <v>-1.2999999999999999E-2</v>
      </c>
      <c r="I8" s="27">
        <v>-1.4E-2</v>
      </c>
      <c r="J8" s="27">
        <v>-1.7000000000000001E-2</v>
      </c>
      <c r="K8" s="27">
        <v>0.217</v>
      </c>
      <c r="L8" s="27">
        <v>5.6360000000000001</v>
      </c>
      <c r="M8" s="27">
        <v>1.1839999999999999</v>
      </c>
      <c r="N8" s="21">
        <v>0</v>
      </c>
      <c r="O8" s="21">
        <v>99</v>
      </c>
      <c r="P8" s="21">
        <v>37</v>
      </c>
      <c r="Q8" s="21">
        <v>0</v>
      </c>
      <c r="R8" s="21" t="s">
        <v>111</v>
      </c>
      <c r="S8" s="21" t="s">
        <v>111</v>
      </c>
      <c r="T8" s="21">
        <v>0</v>
      </c>
      <c r="U8" s="21" t="s">
        <v>111</v>
      </c>
      <c r="V8" s="43" t="s">
        <v>168</v>
      </c>
    </row>
    <row r="9" spans="1:22" x14ac:dyDescent="0.35">
      <c r="A9" s="23" t="s">
        <v>165</v>
      </c>
      <c r="B9" s="20">
        <v>44376</v>
      </c>
      <c r="C9" s="42">
        <v>1.6E-2</v>
      </c>
      <c r="D9" s="42">
        <v>0</v>
      </c>
      <c r="E9" s="42">
        <v>0</v>
      </c>
      <c r="F9" s="27">
        <v>4.9000000000000002E-2</v>
      </c>
      <c r="G9" s="27">
        <v>-2E-3</v>
      </c>
      <c r="H9" s="27">
        <v>-1.2999999999999999E-2</v>
      </c>
      <c r="I9" s="27">
        <v>2E-3</v>
      </c>
      <c r="J9" s="27">
        <v>2E-3</v>
      </c>
      <c r="K9" s="27">
        <v>0.14000000000000001</v>
      </c>
      <c r="L9" s="27">
        <v>5.6520000000000001</v>
      </c>
      <c r="M9" s="27">
        <v>1.161</v>
      </c>
      <c r="N9" s="21">
        <v>0</v>
      </c>
      <c r="O9" s="21">
        <v>150</v>
      </c>
      <c r="P9" s="21">
        <v>44</v>
      </c>
      <c r="Q9" s="21">
        <v>0</v>
      </c>
      <c r="R9" s="21" t="s">
        <v>111</v>
      </c>
      <c r="S9" s="21" t="s">
        <v>111</v>
      </c>
      <c r="T9" s="21">
        <v>0</v>
      </c>
      <c r="U9" s="21" t="s">
        <v>111</v>
      </c>
      <c r="V9" s="43" t="s">
        <v>168</v>
      </c>
    </row>
    <row r="10" spans="1:22" x14ac:dyDescent="0.35">
      <c r="A10" s="23" t="s">
        <v>166</v>
      </c>
      <c r="B10" s="20">
        <v>44392</v>
      </c>
      <c r="C10" s="42">
        <v>1.4999999999999999E-2</v>
      </c>
      <c r="D10" s="42">
        <v>0</v>
      </c>
      <c r="E10" s="42">
        <v>0</v>
      </c>
      <c r="F10" s="27">
        <v>0.14099999999999999</v>
      </c>
      <c r="G10" s="27">
        <v>2E-3</v>
      </c>
      <c r="H10" s="27">
        <v>-0.01</v>
      </c>
      <c r="I10" s="27">
        <v>2E-3</v>
      </c>
      <c r="J10" s="27">
        <v>-2.8000000000000001E-2</v>
      </c>
      <c r="K10" s="27">
        <v>0.17799999999999999</v>
      </c>
      <c r="L10" s="27">
        <v>6.117</v>
      </c>
      <c r="M10" s="27">
        <v>1.294</v>
      </c>
      <c r="N10" s="21">
        <v>0</v>
      </c>
      <c r="O10" s="21">
        <v>120</v>
      </c>
      <c r="P10" s="21">
        <v>55</v>
      </c>
      <c r="Q10" s="21">
        <v>0</v>
      </c>
      <c r="R10" s="21" t="s">
        <v>111</v>
      </c>
      <c r="S10" s="21" t="s">
        <v>111</v>
      </c>
      <c r="T10" s="21">
        <v>0</v>
      </c>
      <c r="U10" s="21" t="s">
        <v>111</v>
      </c>
      <c r="V10" s="43" t="s">
        <v>168</v>
      </c>
    </row>
    <row r="11" spans="1:22" x14ac:dyDescent="0.35">
      <c r="A11" s="23" t="s">
        <v>167</v>
      </c>
      <c r="B11" s="20">
        <v>44412</v>
      </c>
      <c r="C11" s="42">
        <v>1.7999999999999999E-2</v>
      </c>
      <c r="D11" s="42">
        <v>0</v>
      </c>
      <c r="E11" s="42">
        <v>0</v>
      </c>
      <c r="F11" s="27">
        <v>0.27300000000000002</v>
      </c>
      <c r="G11" s="27">
        <v>1.7000000000000001E-2</v>
      </c>
      <c r="H11" s="27">
        <v>5.0000000000000001E-3</v>
      </c>
      <c r="I11" s="27">
        <v>0</v>
      </c>
      <c r="J11" s="27">
        <v>-0.02</v>
      </c>
      <c r="K11" s="27">
        <v>0.185</v>
      </c>
      <c r="L11" s="27">
        <v>6.0069999999999997</v>
      </c>
      <c r="M11" s="27">
        <v>1.4059999999999999</v>
      </c>
      <c r="N11" s="21">
        <v>0</v>
      </c>
      <c r="O11" s="21">
        <v>270</v>
      </c>
      <c r="P11" s="21">
        <v>150</v>
      </c>
      <c r="Q11" s="21">
        <v>31</v>
      </c>
      <c r="R11" s="21" t="s">
        <v>111</v>
      </c>
      <c r="S11" s="21" t="s">
        <v>111</v>
      </c>
      <c r="T11" s="21">
        <v>0</v>
      </c>
      <c r="U11" s="21" t="s">
        <v>111</v>
      </c>
      <c r="V11" s="43" t="s">
        <v>168</v>
      </c>
    </row>
    <row r="12" spans="1:22" x14ac:dyDescent="0.35">
      <c r="A12" s="23" t="s">
        <v>169</v>
      </c>
      <c r="B12" s="20">
        <v>44356</v>
      </c>
      <c r="C12" s="42">
        <v>3.6999999999999998E-2</v>
      </c>
      <c r="D12" s="42">
        <v>0</v>
      </c>
      <c r="E12" s="42">
        <v>0</v>
      </c>
      <c r="F12" s="27">
        <v>2.1000000000000001E-2</v>
      </c>
      <c r="G12" s="27">
        <v>6.0000000000000001E-3</v>
      </c>
      <c r="H12" s="27">
        <v>-1.4E-2</v>
      </c>
      <c r="I12" s="27">
        <v>8.9999999999999906E-3</v>
      </c>
      <c r="J12" s="27">
        <v>2.1999999999999999E-2</v>
      </c>
      <c r="K12" s="27">
        <v>0.438</v>
      </c>
      <c r="L12" s="27">
        <v>5.5149999999999997</v>
      </c>
      <c r="M12" s="27">
        <v>1.66</v>
      </c>
      <c r="N12" s="21" t="s">
        <v>111</v>
      </c>
      <c r="O12" s="21" t="s">
        <v>111</v>
      </c>
      <c r="P12" s="21" t="s">
        <v>111</v>
      </c>
      <c r="Q12" s="21" t="s">
        <v>111</v>
      </c>
      <c r="R12" s="21" t="s">
        <v>111</v>
      </c>
      <c r="S12" s="21" t="s">
        <v>111</v>
      </c>
      <c r="T12" s="21" t="s">
        <v>111</v>
      </c>
      <c r="U12" s="21" t="s">
        <v>111</v>
      </c>
      <c r="V12" s="43" t="s">
        <v>121</v>
      </c>
    </row>
    <row r="13" spans="1:22" x14ac:dyDescent="0.35">
      <c r="A13" s="23" t="s">
        <v>170</v>
      </c>
      <c r="B13" s="20">
        <v>44365</v>
      </c>
      <c r="C13" s="42">
        <v>4.3999999999999997E-2</v>
      </c>
      <c r="D13" s="42">
        <v>5.6000000000000001E-2</v>
      </c>
      <c r="E13" s="42">
        <v>1.2999999999999999E-2</v>
      </c>
      <c r="F13" s="27">
        <v>6.8000000000000005E-2</v>
      </c>
      <c r="G13" s="27">
        <v>3.0000000000000001E-3</v>
      </c>
      <c r="H13" s="27">
        <v>-0.01</v>
      </c>
      <c r="I13" s="27">
        <v>4.0000000000000001E-3</v>
      </c>
      <c r="J13" s="27">
        <v>2.4E-2</v>
      </c>
      <c r="K13" s="27">
        <v>0.379</v>
      </c>
      <c r="L13" s="27">
        <v>5.62</v>
      </c>
      <c r="M13" s="27">
        <v>1.556</v>
      </c>
      <c r="N13" s="21">
        <v>0</v>
      </c>
      <c r="O13" s="21">
        <v>160</v>
      </c>
      <c r="P13" s="21">
        <v>23</v>
      </c>
      <c r="Q13" s="21">
        <v>0</v>
      </c>
      <c r="R13" s="21" t="s">
        <v>111</v>
      </c>
      <c r="S13" s="21" t="s">
        <v>111</v>
      </c>
      <c r="T13" s="21">
        <v>0</v>
      </c>
      <c r="U13" s="21" t="s">
        <v>111</v>
      </c>
      <c r="V13" s="43" t="s">
        <v>121</v>
      </c>
    </row>
    <row r="14" spans="1:22" x14ac:dyDescent="0.35">
      <c r="A14" s="23" t="s">
        <v>171</v>
      </c>
      <c r="B14" s="20">
        <v>44376</v>
      </c>
      <c r="C14" s="42">
        <v>3.9E-2</v>
      </c>
      <c r="D14" s="42">
        <v>6.2E-2</v>
      </c>
      <c r="E14" s="42">
        <v>1.2999999999999999E-2</v>
      </c>
      <c r="F14" s="27">
        <v>0.10100000000000001</v>
      </c>
      <c r="G14" s="27">
        <v>4.0000000000000001E-3</v>
      </c>
      <c r="H14" s="27">
        <v>-0.01</v>
      </c>
      <c r="I14" s="27">
        <v>0</v>
      </c>
      <c r="J14" s="27">
        <v>3.7999999999999999E-2</v>
      </c>
      <c r="K14" s="27">
        <v>0.26600000000000001</v>
      </c>
      <c r="L14" s="27">
        <v>5.8529999999999998</v>
      </c>
      <c r="M14" s="27">
        <v>1.5409999999999999</v>
      </c>
      <c r="N14" s="21">
        <v>0</v>
      </c>
      <c r="O14" s="21">
        <v>240</v>
      </c>
      <c r="P14" s="21">
        <v>93</v>
      </c>
      <c r="Q14" s="21">
        <v>0</v>
      </c>
      <c r="R14" s="21" t="s">
        <v>111</v>
      </c>
      <c r="S14" s="21" t="s">
        <v>111</v>
      </c>
      <c r="T14" s="21">
        <v>0</v>
      </c>
      <c r="U14" s="21" t="s">
        <v>111</v>
      </c>
      <c r="V14" s="43" t="s">
        <v>121</v>
      </c>
    </row>
    <row r="15" spans="1:22" x14ac:dyDescent="0.35">
      <c r="A15" s="23" t="s">
        <v>172</v>
      </c>
      <c r="B15" s="20">
        <v>44392</v>
      </c>
      <c r="C15" s="42">
        <v>0.13200000000000001</v>
      </c>
      <c r="D15" s="42">
        <v>0.437</v>
      </c>
      <c r="E15" s="42">
        <v>1.7000000000000001E-2</v>
      </c>
      <c r="F15" s="27">
        <v>0.26200000000000001</v>
      </c>
      <c r="G15" s="27">
        <v>1.4E-2</v>
      </c>
      <c r="H15" s="27">
        <v>5.0000000000000001E-3</v>
      </c>
      <c r="I15" s="27">
        <v>8.6999999999999897E-2</v>
      </c>
      <c r="J15" s="27">
        <v>1.7999999999999999E-2</v>
      </c>
      <c r="K15" s="27">
        <v>0.92100000000000004</v>
      </c>
      <c r="L15" s="27">
        <v>5.8959999999999999</v>
      </c>
      <c r="M15" s="27">
        <v>3.8559999999999999</v>
      </c>
      <c r="N15" s="21">
        <v>0</v>
      </c>
      <c r="O15" s="21">
        <v>49</v>
      </c>
      <c r="P15" s="21">
        <v>0</v>
      </c>
      <c r="Q15" s="21">
        <v>48</v>
      </c>
      <c r="R15" s="21" t="s">
        <v>111</v>
      </c>
      <c r="S15" s="21" t="s">
        <v>111</v>
      </c>
      <c r="T15" s="21">
        <v>0</v>
      </c>
      <c r="U15" s="21" t="s">
        <v>111</v>
      </c>
      <c r="V15" s="43" t="s">
        <v>121</v>
      </c>
    </row>
    <row r="16" spans="1:22" x14ac:dyDescent="0.35">
      <c r="A16" s="23" t="s">
        <v>173</v>
      </c>
      <c r="B16" s="20">
        <v>44412</v>
      </c>
      <c r="C16" s="42">
        <v>3.2000000000000001E-2</v>
      </c>
      <c r="D16" s="42">
        <v>7.6999999999999999E-2</v>
      </c>
      <c r="E16" s="42">
        <v>3.0000000000000001E-3</v>
      </c>
      <c r="F16" s="27">
        <v>0.128</v>
      </c>
      <c r="G16" s="27">
        <v>0</v>
      </c>
      <c r="H16" s="27">
        <v>4.0000000000000001E-3</v>
      </c>
      <c r="I16" s="27">
        <v>3.6999999999999998E-2</v>
      </c>
      <c r="J16" s="27">
        <v>6.0000000000000001E-3</v>
      </c>
      <c r="K16" s="27">
        <v>0.56899999999999995</v>
      </c>
      <c r="L16" s="27">
        <v>6.06</v>
      </c>
      <c r="M16" s="27">
        <v>1.919</v>
      </c>
      <c r="N16" s="21">
        <v>0</v>
      </c>
      <c r="O16" s="21">
        <v>250</v>
      </c>
      <c r="P16" s="21">
        <v>110</v>
      </c>
      <c r="Q16" s="21">
        <v>0</v>
      </c>
      <c r="R16" s="21" t="s">
        <v>111</v>
      </c>
      <c r="S16" s="21" t="s">
        <v>111</v>
      </c>
      <c r="T16" s="21">
        <v>7</v>
      </c>
      <c r="U16" s="21" t="s">
        <v>111</v>
      </c>
      <c r="V16" s="43" t="s">
        <v>121</v>
      </c>
    </row>
    <row r="17" spans="1:22" x14ac:dyDescent="0.35">
      <c r="A17" s="23"/>
      <c r="B17" s="20"/>
      <c r="C17" s="42"/>
      <c r="D17" s="42"/>
      <c r="E17" s="42"/>
      <c r="F17" s="27"/>
      <c r="G17" s="27"/>
      <c r="H17" s="27"/>
      <c r="I17" s="27"/>
      <c r="J17" s="27"/>
      <c r="K17" s="27"/>
      <c r="L17" s="27"/>
      <c r="M17" s="27"/>
      <c r="N17" s="21"/>
      <c r="O17" s="21"/>
      <c r="P17" s="21"/>
      <c r="Q17" s="21"/>
      <c r="R17" s="21"/>
      <c r="S17" s="21"/>
      <c r="T17" s="21"/>
      <c r="U17" s="21"/>
      <c r="V17" s="43"/>
    </row>
    <row r="18" spans="1:22" x14ac:dyDescent="0.35">
      <c r="A18" s="23"/>
      <c r="B18" s="20"/>
      <c r="C18" s="42"/>
      <c r="D18" s="42"/>
      <c r="E18" s="42"/>
      <c r="F18" s="27"/>
      <c r="G18" s="27"/>
      <c r="H18" s="27"/>
      <c r="I18" s="27"/>
      <c r="J18" s="27"/>
      <c r="K18" s="27"/>
      <c r="L18" s="27"/>
      <c r="M18" s="27"/>
      <c r="N18" s="21"/>
      <c r="O18" s="21"/>
      <c r="P18" s="21"/>
      <c r="Q18" s="21"/>
      <c r="R18" s="21"/>
      <c r="S18" s="21"/>
      <c r="T18" s="21"/>
      <c r="U18" s="21"/>
      <c r="V18" s="43"/>
    </row>
    <row r="19" spans="1:22" x14ac:dyDescent="0.35">
      <c r="A19" s="23"/>
      <c r="B19" s="20"/>
      <c r="C19" s="42"/>
      <c r="D19" s="42"/>
      <c r="E19" s="42"/>
      <c r="F19" s="27"/>
      <c r="G19" s="27"/>
      <c r="H19" s="27"/>
      <c r="I19" s="27"/>
      <c r="J19" s="27"/>
      <c r="K19" s="27"/>
      <c r="L19" s="27"/>
      <c r="M19" s="27"/>
      <c r="N19" s="21"/>
      <c r="O19" s="21"/>
      <c r="P19" s="21"/>
      <c r="Q19" s="21"/>
      <c r="R19" s="21"/>
      <c r="S19" s="21"/>
      <c r="T19" s="21"/>
      <c r="U19" s="21"/>
      <c r="V19" s="43"/>
    </row>
    <row r="20" spans="1:22" x14ac:dyDescent="0.35">
      <c r="A20" s="23"/>
      <c r="B20" s="20"/>
      <c r="C20" s="42"/>
      <c r="D20" s="42"/>
      <c r="E20" s="42"/>
      <c r="F20" s="27"/>
      <c r="G20" s="27"/>
      <c r="H20" s="27"/>
      <c r="I20" s="27"/>
      <c r="J20" s="27"/>
      <c r="K20" s="27"/>
      <c r="L20" s="27"/>
      <c r="M20" s="27"/>
      <c r="N20" s="21"/>
      <c r="O20" s="21"/>
      <c r="P20" s="21"/>
      <c r="Q20" s="21"/>
      <c r="R20" s="21"/>
      <c r="S20" s="21"/>
      <c r="T20" s="21"/>
      <c r="U20" s="21"/>
      <c r="V20" s="43"/>
    </row>
    <row r="21" spans="1:22" x14ac:dyDescent="0.35">
      <c r="A21" s="23"/>
      <c r="B21" s="20"/>
      <c r="C21" s="42"/>
      <c r="D21" s="42"/>
      <c r="E21" s="42"/>
      <c r="F21" s="27"/>
      <c r="G21" s="27"/>
      <c r="H21" s="27"/>
      <c r="I21" s="27"/>
      <c r="J21" s="27"/>
      <c r="K21" s="27"/>
      <c r="L21" s="27"/>
      <c r="M21" s="27"/>
      <c r="N21" s="21"/>
      <c r="O21" s="21"/>
      <c r="P21" s="21"/>
      <c r="Q21" s="21"/>
      <c r="R21" s="21"/>
      <c r="S21" s="21"/>
      <c r="T21" s="21"/>
      <c r="U21" s="21"/>
      <c r="V21" s="43"/>
    </row>
    <row r="22" spans="1:22" x14ac:dyDescent="0.35">
      <c r="A22" s="23"/>
      <c r="B22" s="20"/>
      <c r="C22" s="42"/>
      <c r="D22" s="42"/>
      <c r="E22" s="42"/>
      <c r="F22" s="27"/>
      <c r="G22" s="27"/>
      <c r="H22" s="27"/>
      <c r="I22" s="27"/>
      <c r="J22" s="27"/>
      <c r="K22" s="27"/>
      <c r="L22" s="27"/>
      <c r="M22" s="27"/>
      <c r="N22" s="21"/>
      <c r="O22" s="21"/>
      <c r="P22" s="21"/>
      <c r="Q22" s="21"/>
      <c r="R22" s="21"/>
      <c r="S22" s="21"/>
      <c r="T22" s="21"/>
      <c r="U22" s="21"/>
      <c r="V22" s="43"/>
    </row>
    <row r="23" spans="1:22" x14ac:dyDescent="0.35">
      <c r="A23" s="23"/>
      <c r="B23" s="20"/>
      <c r="C23" s="42"/>
      <c r="D23" s="42"/>
      <c r="E23" s="42"/>
      <c r="F23" s="27"/>
      <c r="G23" s="27"/>
      <c r="H23" s="27"/>
      <c r="I23" s="27"/>
      <c r="J23" s="27"/>
      <c r="K23" s="27"/>
      <c r="L23" s="27"/>
      <c r="M23" s="27"/>
      <c r="N23" s="21"/>
      <c r="O23" s="21"/>
      <c r="P23" s="21"/>
      <c r="Q23" s="21"/>
      <c r="R23" s="21"/>
      <c r="S23" s="21"/>
      <c r="T23" s="21"/>
      <c r="U23" s="21"/>
      <c r="V23" s="43"/>
    </row>
    <row r="24" spans="1:22" x14ac:dyDescent="0.35">
      <c r="A24" s="23"/>
      <c r="B24" s="20"/>
      <c r="C24" s="42"/>
      <c r="D24" s="42"/>
      <c r="E24" s="42"/>
      <c r="F24" s="27"/>
      <c r="G24" s="27"/>
      <c r="H24" s="27"/>
      <c r="I24" s="27"/>
      <c r="J24" s="27"/>
      <c r="K24" s="27"/>
      <c r="L24" s="27"/>
      <c r="M24" s="27"/>
      <c r="N24" s="21"/>
      <c r="O24" s="21"/>
      <c r="P24" s="21"/>
      <c r="Q24" s="21"/>
      <c r="R24" s="21"/>
      <c r="S24" s="21"/>
      <c r="T24" s="21"/>
      <c r="U24" s="21"/>
      <c r="V24" s="43"/>
    </row>
    <row r="25" spans="1:22" x14ac:dyDescent="0.35">
      <c r="A25" s="23"/>
      <c r="B25" s="20"/>
      <c r="C25" s="42"/>
      <c r="D25" s="42"/>
      <c r="E25" s="42"/>
      <c r="F25" s="27"/>
      <c r="G25" s="27"/>
      <c r="H25" s="27"/>
      <c r="I25" s="27"/>
      <c r="J25" s="27"/>
      <c r="K25" s="27"/>
      <c r="L25" s="27"/>
      <c r="M25" s="27"/>
      <c r="N25" s="21"/>
      <c r="O25" s="21"/>
      <c r="P25" s="21"/>
      <c r="Q25" s="21"/>
      <c r="R25" s="21"/>
      <c r="S25" s="21"/>
      <c r="T25" s="21"/>
      <c r="U25" s="21"/>
      <c r="V25" s="43"/>
    </row>
    <row r="26" spans="1:22" x14ac:dyDescent="0.35">
      <c r="A26" s="23"/>
      <c r="B26" s="20"/>
      <c r="C26" s="42"/>
      <c r="D26" s="42"/>
      <c r="E26" s="42"/>
      <c r="F26" s="27"/>
      <c r="G26" s="27"/>
      <c r="H26" s="27"/>
      <c r="I26" s="27"/>
      <c r="J26" s="27"/>
      <c r="K26" s="27"/>
      <c r="L26" s="27"/>
      <c r="M26" s="27"/>
      <c r="N26" s="21"/>
      <c r="O26" s="21"/>
      <c r="P26" s="21"/>
      <c r="Q26" s="21"/>
      <c r="R26" s="21"/>
      <c r="S26" s="21"/>
      <c r="T26" s="21"/>
      <c r="U26" s="21"/>
      <c r="V26" s="43"/>
    </row>
    <row r="27" spans="1:22" x14ac:dyDescent="0.35">
      <c r="A27" s="23"/>
      <c r="B27" s="20"/>
      <c r="C27" s="42"/>
      <c r="D27" s="42"/>
      <c r="E27" s="42"/>
      <c r="F27" s="27"/>
      <c r="G27" s="27"/>
      <c r="H27" s="27"/>
      <c r="I27" s="27"/>
      <c r="J27" s="27"/>
      <c r="K27" s="27"/>
      <c r="L27" s="27"/>
      <c r="M27" s="27"/>
      <c r="N27" s="21"/>
      <c r="O27" s="21"/>
      <c r="P27" s="21"/>
      <c r="Q27" s="21"/>
      <c r="R27" s="21"/>
      <c r="S27" s="21"/>
      <c r="T27" s="21"/>
      <c r="U27" s="21"/>
      <c r="V27" s="43"/>
    </row>
    <row r="28" spans="1:22" x14ac:dyDescent="0.35">
      <c r="A28" s="23"/>
      <c r="B28" s="20"/>
      <c r="C28" s="42"/>
      <c r="D28" s="42"/>
      <c r="E28" s="42"/>
      <c r="F28" s="27"/>
      <c r="G28" s="27"/>
      <c r="H28" s="27"/>
      <c r="I28" s="27"/>
      <c r="J28" s="27"/>
      <c r="K28" s="27"/>
      <c r="L28" s="27"/>
      <c r="M28" s="27"/>
      <c r="N28" s="21"/>
      <c r="O28" s="21"/>
      <c r="P28" s="21"/>
      <c r="Q28" s="21"/>
      <c r="R28" s="21"/>
      <c r="S28" s="21"/>
      <c r="T28" s="21"/>
      <c r="U28" s="21"/>
      <c r="V28" s="43"/>
    </row>
    <row r="29" spans="1:22" x14ac:dyDescent="0.35">
      <c r="A29" s="23"/>
      <c r="B29" s="20"/>
      <c r="C29" s="42"/>
      <c r="D29" s="42"/>
      <c r="E29" s="42"/>
      <c r="F29" s="27"/>
      <c r="G29" s="27"/>
      <c r="H29" s="27"/>
      <c r="I29" s="27"/>
      <c r="J29" s="27"/>
      <c r="K29" s="27"/>
      <c r="L29" s="27"/>
      <c r="M29" s="27"/>
      <c r="N29" s="21"/>
      <c r="O29" s="21"/>
      <c r="P29" s="21"/>
      <c r="Q29" s="21"/>
      <c r="R29" s="21"/>
      <c r="S29" s="21"/>
      <c r="T29" s="21"/>
      <c r="U29" s="21"/>
      <c r="V29" s="43"/>
    </row>
    <row r="30" spans="1:22" x14ac:dyDescent="0.35">
      <c r="A30" s="23"/>
      <c r="B30" s="20"/>
      <c r="C30" s="42"/>
      <c r="D30" s="42"/>
      <c r="E30" s="42"/>
      <c r="F30" s="27"/>
      <c r="G30" s="27"/>
      <c r="H30" s="27"/>
      <c r="I30" s="27"/>
      <c r="J30" s="27"/>
      <c r="K30" s="27"/>
      <c r="L30" s="27"/>
      <c r="M30" s="27"/>
      <c r="N30" s="21"/>
      <c r="O30" s="21"/>
      <c r="P30" s="21"/>
      <c r="Q30" s="21"/>
      <c r="R30" s="21"/>
      <c r="S30" s="21"/>
      <c r="T30" s="21"/>
      <c r="U30" s="21"/>
      <c r="V30" s="43"/>
    </row>
    <row r="31" spans="1:22" x14ac:dyDescent="0.35">
      <c r="A31" s="23"/>
      <c r="B31" s="20"/>
      <c r="C31" s="42"/>
      <c r="D31" s="42"/>
      <c r="E31" s="42"/>
      <c r="F31" s="27"/>
      <c r="G31" s="27"/>
      <c r="H31" s="27"/>
      <c r="I31" s="27"/>
      <c r="J31" s="27"/>
      <c r="K31" s="27"/>
      <c r="L31" s="27"/>
      <c r="M31" s="27"/>
      <c r="N31" s="21"/>
      <c r="O31" s="21"/>
      <c r="P31" s="21"/>
      <c r="Q31" s="21"/>
      <c r="R31" s="21"/>
      <c r="S31" s="21"/>
      <c r="T31" s="21"/>
      <c r="U31" s="21"/>
      <c r="V31" s="43"/>
    </row>
    <row r="32" spans="1:22" x14ac:dyDescent="0.35">
      <c r="A32" s="23"/>
      <c r="B32" s="20"/>
      <c r="C32" s="42"/>
      <c r="D32" s="42"/>
      <c r="E32" s="42"/>
      <c r="F32" s="27"/>
      <c r="G32" s="27"/>
      <c r="H32" s="27"/>
      <c r="I32" s="27"/>
      <c r="J32" s="27"/>
      <c r="K32" s="27"/>
      <c r="L32" s="27"/>
      <c r="M32" s="27"/>
      <c r="N32" s="21"/>
      <c r="O32" s="21"/>
      <c r="P32" s="21"/>
      <c r="Q32" s="21"/>
      <c r="R32" s="21"/>
      <c r="S32" s="21"/>
      <c r="T32" s="21"/>
      <c r="U32" s="21"/>
      <c r="V32" s="43"/>
    </row>
    <row r="33" spans="1:22" x14ac:dyDescent="0.35">
      <c r="B33" s="20"/>
      <c r="C33" s="21"/>
      <c r="D33" s="21"/>
      <c r="E33" s="21"/>
      <c r="F33" s="21"/>
      <c r="G33" s="21"/>
      <c r="H33" s="21"/>
      <c r="I33" s="21"/>
      <c r="J33" s="21"/>
      <c r="K33" s="21"/>
      <c r="L33" s="21"/>
      <c r="M33" s="21"/>
      <c r="N33" s="21"/>
      <c r="O33" s="21"/>
      <c r="P33" s="21"/>
      <c r="Q33" s="21"/>
      <c r="R33" s="21"/>
      <c r="S33" s="21"/>
      <c r="T33" s="21"/>
      <c r="U33" s="21"/>
      <c r="V33" s="43"/>
    </row>
    <row r="34" spans="1:22" x14ac:dyDescent="0.35">
      <c r="B34" s="20"/>
      <c r="C34" s="21"/>
      <c r="D34" s="21"/>
      <c r="E34" s="21"/>
      <c r="F34" s="21"/>
      <c r="G34" s="21"/>
      <c r="H34" s="21"/>
      <c r="I34" s="21"/>
      <c r="J34" s="21"/>
      <c r="K34" s="21"/>
      <c r="L34" s="21"/>
      <c r="M34" s="21"/>
      <c r="N34" s="21"/>
      <c r="O34" s="21"/>
      <c r="P34" s="21"/>
      <c r="Q34" s="21"/>
      <c r="R34" s="21"/>
      <c r="S34" s="21"/>
      <c r="T34" s="21"/>
      <c r="U34" s="21"/>
      <c r="V34" s="43"/>
    </row>
    <row r="35" spans="1:22" x14ac:dyDescent="0.35">
      <c r="B35" s="20"/>
      <c r="C35" s="21"/>
      <c r="D35" s="21"/>
      <c r="E35" s="21"/>
      <c r="F35" s="21"/>
      <c r="G35" s="21"/>
      <c r="H35" s="21"/>
      <c r="I35" s="21"/>
      <c r="J35" s="21"/>
      <c r="K35" s="21"/>
      <c r="L35" s="21"/>
      <c r="M35" s="21"/>
      <c r="N35" s="21"/>
      <c r="O35" s="21"/>
      <c r="P35" s="21"/>
      <c r="Q35" s="21"/>
      <c r="R35" s="21"/>
      <c r="S35" s="21"/>
      <c r="T35" s="21"/>
      <c r="U35" s="21"/>
      <c r="V35" s="43"/>
    </row>
    <row r="36" spans="1:22" x14ac:dyDescent="0.35">
      <c r="B36" s="20"/>
      <c r="C36" s="21"/>
      <c r="D36" s="21"/>
      <c r="E36" s="21"/>
      <c r="F36" s="21"/>
      <c r="G36" s="21"/>
      <c r="H36" s="21"/>
      <c r="I36" s="21"/>
      <c r="J36" s="21"/>
      <c r="K36" s="21"/>
      <c r="L36" s="21"/>
      <c r="M36" s="21"/>
      <c r="N36" s="21"/>
      <c r="O36" s="21"/>
      <c r="P36" s="21"/>
      <c r="Q36" s="21"/>
      <c r="R36" s="21"/>
      <c r="S36" s="21"/>
      <c r="T36" s="21"/>
      <c r="U36" s="21"/>
      <c r="V36" s="43"/>
    </row>
    <row r="37" spans="1:22" x14ac:dyDescent="0.35">
      <c r="B37" s="20"/>
      <c r="C37" s="21"/>
      <c r="D37" s="21"/>
      <c r="E37" s="21"/>
      <c r="F37" s="21"/>
      <c r="G37" s="21"/>
      <c r="H37" s="21"/>
      <c r="I37" s="21"/>
      <c r="J37" s="21"/>
      <c r="K37" s="21"/>
      <c r="L37" s="21"/>
      <c r="M37" s="21"/>
      <c r="N37" s="21"/>
      <c r="O37" s="21"/>
      <c r="P37" s="21"/>
      <c r="Q37" s="21"/>
      <c r="R37" s="21"/>
      <c r="S37" s="21"/>
      <c r="T37" s="21"/>
      <c r="U37" s="21"/>
      <c r="V37" s="43"/>
    </row>
    <row r="38" spans="1:22" x14ac:dyDescent="0.35">
      <c r="B38" s="20"/>
      <c r="C38" s="21"/>
      <c r="D38" s="21"/>
      <c r="E38" s="21"/>
      <c r="F38" s="21"/>
      <c r="G38" s="21"/>
      <c r="H38" s="21"/>
      <c r="I38" s="21"/>
      <c r="J38" s="21"/>
      <c r="K38" s="21"/>
      <c r="L38" s="21"/>
      <c r="M38" s="21"/>
      <c r="N38" s="21"/>
      <c r="O38" s="21"/>
      <c r="P38" s="21"/>
      <c r="Q38" s="21"/>
      <c r="R38" s="21"/>
      <c r="S38" s="21"/>
      <c r="T38" s="21"/>
      <c r="U38" s="21"/>
      <c r="V38" s="43"/>
    </row>
    <row r="39" spans="1:22" x14ac:dyDescent="0.35">
      <c r="A39" s="40"/>
      <c r="B39" s="37"/>
      <c r="C39" s="21"/>
      <c r="D39" s="21"/>
      <c r="E39" s="21"/>
      <c r="F39" s="21"/>
      <c r="G39" s="21"/>
      <c r="H39" s="21"/>
      <c r="I39" s="21"/>
      <c r="J39" s="21"/>
      <c r="K39" s="21"/>
      <c r="L39" s="21"/>
      <c r="M39" s="21"/>
      <c r="N39" s="21"/>
      <c r="O39" s="21"/>
      <c r="P39" s="21"/>
      <c r="Q39" s="21"/>
      <c r="R39" s="21"/>
      <c r="S39" s="21"/>
      <c r="T39" s="21"/>
      <c r="U39" s="21"/>
      <c r="V39" s="43"/>
    </row>
    <row r="40" spans="1:22" x14ac:dyDescent="0.35">
      <c r="B40" s="20"/>
      <c r="C40" s="21"/>
      <c r="D40" s="21"/>
      <c r="E40" s="21"/>
      <c r="F40" s="21"/>
      <c r="G40" s="21"/>
      <c r="H40" s="21"/>
      <c r="I40" s="21"/>
      <c r="J40" s="21"/>
      <c r="K40" s="21"/>
      <c r="L40" s="21"/>
      <c r="M40" s="21"/>
      <c r="N40" s="21"/>
      <c r="O40" s="21"/>
      <c r="P40" s="21"/>
      <c r="Q40" s="21"/>
      <c r="R40" s="21"/>
      <c r="S40" s="21"/>
      <c r="T40" s="21"/>
      <c r="U40" s="21"/>
      <c r="V40" s="43"/>
    </row>
    <row r="41" spans="1:22" x14ac:dyDescent="0.35">
      <c r="B41" s="20"/>
      <c r="C41" s="21"/>
      <c r="D41" s="21"/>
      <c r="E41" s="21"/>
      <c r="F41" s="21"/>
      <c r="G41" s="21"/>
      <c r="H41" s="21"/>
      <c r="I41" s="21"/>
      <c r="J41" s="21"/>
      <c r="K41" s="21"/>
      <c r="L41" s="21"/>
      <c r="M41" s="21"/>
      <c r="N41" s="21"/>
      <c r="O41" s="21"/>
      <c r="P41" s="21"/>
      <c r="Q41" s="21"/>
      <c r="R41" s="21"/>
      <c r="S41" s="21"/>
      <c r="T41" s="21"/>
      <c r="U41" s="21"/>
      <c r="V41" s="43"/>
    </row>
    <row r="42" spans="1:22" x14ac:dyDescent="0.35">
      <c r="B42" s="20"/>
      <c r="C42" s="21"/>
      <c r="D42" s="21"/>
      <c r="E42" s="21"/>
      <c r="F42" s="21"/>
      <c r="G42" s="21"/>
      <c r="H42" s="21"/>
      <c r="I42" s="21"/>
      <c r="J42" s="21"/>
      <c r="K42" s="21"/>
      <c r="L42" s="21"/>
      <c r="M42" s="21"/>
      <c r="N42" s="21"/>
      <c r="O42" s="21"/>
      <c r="P42" s="21"/>
      <c r="Q42" s="21"/>
      <c r="R42" s="21"/>
      <c r="S42" s="21"/>
      <c r="T42" s="21"/>
      <c r="U42" s="21"/>
      <c r="V42" s="43"/>
    </row>
    <row r="43" spans="1:22" x14ac:dyDescent="0.35">
      <c r="B43" s="20"/>
      <c r="C43" s="21"/>
      <c r="D43" s="21"/>
      <c r="E43" s="21"/>
      <c r="F43" s="21"/>
      <c r="G43" s="21"/>
      <c r="H43" s="21"/>
      <c r="I43" s="21"/>
      <c r="J43" s="21"/>
      <c r="K43" s="21"/>
      <c r="L43" s="21"/>
      <c r="M43" s="21"/>
      <c r="N43" s="21"/>
      <c r="O43" s="21"/>
      <c r="P43" s="21"/>
      <c r="Q43" s="21"/>
      <c r="R43" s="21"/>
      <c r="S43" s="21"/>
      <c r="T43" s="21"/>
      <c r="U43" s="21"/>
      <c r="V43" s="43"/>
    </row>
    <row r="44" spans="1:22" x14ac:dyDescent="0.35">
      <c r="B44" s="20"/>
      <c r="C44" s="21"/>
      <c r="D44" s="21"/>
      <c r="E44" s="21"/>
      <c r="F44" s="21"/>
      <c r="G44" s="21"/>
      <c r="H44" s="21"/>
      <c r="I44" s="21"/>
      <c r="J44" s="21"/>
      <c r="K44" s="21"/>
      <c r="L44" s="21"/>
      <c r="M44" s="21"/>
      <c r="N44" s="21"/>
      <c r="O44" s="21"/>
      <c r="P44" s="21"/>
      <c r="Q44" s="21"/>
      <c r="R44" s="21"/>
      <c r="S44" s="21"/>
      <c r="T44" s="21"/>
      <c r="U44" s="21"/>
      <c r="V44" s="43"/>
    </row>
    <row r="45" spans="1:22" x14ac:dyDescent="0.35">
      <c r="B45" s="20"/>
      <c r="C45" s="21"/>
      <c r="D45" s="21"/>
      <c r="E45" s="21"/>
      <c r="F45" s="21"/>
      <c r="G45" s="21"/>
      <c r="H45" s="21"/>
      <c r="I45" s="21"/>
      <c r="J45" s="21"/>
      <c r="K45" s="21"/>
      <c r="L45" s="21"/>
      <c r="M45" s="21"/>
      <c r="N45" s="21"/>
      <c r="O45" s="21"/>
      <c r="P45" s="21"/>
      <c r="Q45" s="21"/>
      <c r="R45" s="21"/>
      <c r="S45" s="21"/>
      <c r="T45" s="21"/>
      <c r="U45" s="21"/>
      <c r="V45" s="43"/>
    </row>
    <row r="46" spans="1:22" x14ac:dyDescent="0.35">
      <c r="B46" s="20"/>
      <c r="C46" s="21"/>
      <c r="D46" s="21"/>
      <c r="E46" s="21"/>
      <c r="F46" s="21"/>
      <c r="G46" s="21"/>
      <c r="H46" s="21"/>
      <c r="I46" s="21"/>
      <c r="J46" s="21"/>
      <c r="K46" s="21"/>
      <c r="L46" s="21"/>
      <c r="M46" s="21"/>
      <c r="N46" s="21"/>
      <c r="O46" s="21"/>
      <c r="P46" s="21"/>
      <c r="Q46" s="21"/>
      <c r="R46" s="21"/>
      <c r="S46" s="21"/>
      <c r="T46" s="21"/>
      <c r="U46" s="21"/>
      <c r="V46" s="43"/>
    </row>
    <row r="47" spans="1:22" x14ac:dyDescent="0.35">
      <c r="B47" s="20"/>
      <c r="C47" s="21"/>
      <c r="D47" s="21"/>
      <c r="E47" s="21"/>
      <c r="F47" s="21"/>
      <c r="G47" s="21"/>
      <c r="H47" s="21"/>
      <c r="I47" s="21"/>
      <c r="J47" s="21"/>
      <c r="K47" s="21"/>
      <c r="L47" s="21"/>
      <c r="M47" s="21"/>
      <c r="N47" s="21"/>
      <c r="O47" s="21"/>
      <c r="P47" s="21"/>
      <c r="Q47" s="21"/>
      <c r="R47" s="21"/>
      <c r="S47" s="21"/>
      <c r="T47" s="21"/>
      <c r="U47" s="21"/>
      <c r="V47" s="43"/>
    </row>
    <row r="48" spans="1:22" x14ac:dyDescent="0.35">
      <c r="B48" s="20"/>
      <c r="C48" s="21"/>
      <c r="D48" s="21"/>
      <c r="E48" s="21"/>
      <c r="F48" s="21"/>
      <c r="G48" s="21"/>
      <c r="H48" s="21"/>
      <c r="I48" s="21"/>
      <c r="J48" s="21"/>
      <c r="K48" s="21"/>
      <c r="L48" s="21"/>
      <c r="M48" s="21"/>
      <c r="N48" s="21"/>
      <c r="O48" s="21"/>
      <c r="P48" s="21"/>
      <c r="Q48" s="21"/>
      <c r="R48" s="21"/>
      <c r="S48" s="21"/>
      <c r="T48" s="21"/>
      <c r="U48" s="21"/>
      <c r="V48" s="43"/>
    </row>
    <row r="49" spans="2:22" x14ac:dyDescent="0.35">
      <c r="B49" s="20"/>
      <c r="C49" s="21"/>
      <c r="D49" s="21"/>
      <c r="E49" s="21"/>
      <c r="F49" s="21"/>
      <c r="G49" s="21"/>
      <c r="H49" s="21"/>
      <c r="I49" s="21"/>
      <c r="J49" s="21"/>
      <c r="K49" s="21"/>
      <c r="L49" s="21"/>
      <c r="M49" s="21"/>
      <c r="N49" s="21"/>
      <c r="O49" s="21"/>
      <c r="P49" s="21"/>
      <c r="Q49" s="21"/>
      <c r="R49" s="21"/>
      <c r="S49" s="21"/>
      <c r="T49" s="21"/>
      <c r="U49" s="21"/>
      <c r="V49" s="43"/>
    </row>
    <row r="50" spans="2:22" x14ac:dyDescent="0.35">
      <c r="B50" s="20"/>
      <c r="C50" s="21"/>
      <c r="D50" s="21"/>
      <c r="E50" s="21"/>
      <c r="F50" s="21"/>
      <c r="G50" s="21"/>
      <c r="H50" s="21"/>
      <c r="I50" s="21"/>
      <c r="J50" s="21"/>
      <c r="K50" s="21"/>
      <c r="L50" s="21"/>
      <c r="M50" s="21"/>
      <c r="N50" s="21"/>
      <c r="O50" s="21"/>
      <c r="P50" s="21"/>
      <c r="Q50" s="21"/>
      <c r="R50" s="21"/>
      <c r="S50" s="21"/>
      <c r="T50" s="21"/>
      <c r="U50" s="21"/>
      <c r="V50" s="43"/>
    </row>
    <row r="51" spans="2:22" x14ac:dyDescent="0.35">
      <c r="B51" s="20"/>
      <c r="C51" s="21"/>
      <c r="D51" s="21"/>
      <c r="E51" s="21"/>
      <c r="F51" s="21"/>
      <c r="G51" s="21"/>
      <c r="H51" s="21"/>
      <c r="I51" s="21"/>
      <c r="J51" s="21"/>
      <c r="K51" s="21"/>
      <c r="L51" s="21"/>
      <c r="M51" s="21"/>
      <c r="N51" s="21"/>
      <c r="O51" s="21"/>
      <c r="P51" s="21"/>
      <c r="Q51" s="21"/>
      <c r="R51" s="21"/>
      <c r="S51" s="21"/>
      <c r="T51" s="21"/>
      <c r="U51" s="21"/>
      <c r="V51" s="43"/>
    </row>
    <row r="52" spans="2:22" x14ac:dyDescent="0.35">
      <c r="B52" s="20"/>
      <c r="C52" s="21"/>
      <c r="D52" s="21"/>
      <c r="E52" s="21"/>
      <c r="F52" s="21"/>
      <c r="G52" s="21"/>
      <c r="H52" s="21"/>
      <c r="I52" s="21"/>
      <c r="J52" s="21"/>
      <c r="K52" s="21"/>
      <c r="L52" s="21"/>
      <c r="M52" s="21"/>
      <c r="N52" s="21"/>
      <c r="O52" s="21"/>
      <c r="P52" s="21"/>
      <c r="Q52" s="21"/>
      <c r="R52" s="21"/>
      <c r="S52" s="21"/>
      <c r="T52" s="21"/>
      <c r="U52" s="21"/>
      <c r="V52" s="43"/>
    </row>
    <row r="53" spans="2:22" x14ac:dyDescent="0.35">
      <c r="B53" s="20"/>
      <c r="C53" s="21"/>
      <c r="D53" s="21"/>
      <c r="E53" s="21"/>
      <c r="F53" s="21"/>
      <c r="G53" s="21"/>
      <c r="H53" s="21"/>
      <c r="I53" s="21"/>
      <c r="J53" s="21"/>
      <c r="K53" s="21"/>
      <c r="L53" s="21"/>
      <c r="M53" s="21"/>
      <c r="N53" s="21"/>
      <c r="O53" s="21"/>
      <c r="P53" s="21"/>
      <c r="Q53" s="21"/>
      <c r="R53" s="21"/>
      <c r="S53" s="21"/>
      <c r="T53" s="21"/>
      <c r="U53" s="21"/>
      <c r="V53" s="43"/>
    </row>
    <row r="54" spans="2:22" x14ac:dyDescent="0.35">
      <c r="B54" s="20"/>
      <c r="C54" s="21"/>
      <c r="D54" s="21"/>
      <c r="E54" s="21"/>
      <c r="F54" s="21"/>
      <c r="G54" s="21"/>
      <c r="H54" s="21"/>
      <c r="I54" s="21"/>
      <c r="J54" s="21"/>
      <c r="K54" s="21"/>
      <c r="L54" s="21"/>
      <c r="M54" s="21"/>
      <c r="N54" s="21"/>
      <c r="O54" s="21"/>
      <c r="P54" s="21"/>
      <c r="Q54" s="21"/>
      <c r="R54" s="21"/>
      <c r="S54" s="21"/>
      <c r="T54" s="21"/>
      <c r="U54" s="21"/>
      <c r="V54" s="43"/>
    </row>
    <row r="55" spans="2:22" x14ac:dyDescent="0.35">
      <c r="B55" s="37"/>
      <c r="C55" s="21"/>
      <c r="D55" s="21"/>
      <c r="E55" s="21"/>
      <c r="F55" s="21"/>
      <c r="G55" s="21"/>
      <c r="H55" s="21"/>
      <c r="I55" s="21"/>
      <c r="J55" s="21"/>
      <c r="K55" s="21"/>
      <c r="L55" s="21"/>
      <c r="M55" s="21"/>
      <c r="N55" s="21"/>
      <c r="O55" s="21"/>
      <c r="P55" s="21"/>
      <c r="Q55" s="21"/>
      <c r="R55" s="21"/>
      <c r="S55" s="21"/>
      <c r="T55" s="21"/>
      <c r="U55" s="21"/>
      <c r="V55" s="36"/>
    </row>
    <row r="56" spans="2:22" x14ac:dyDescent="0.35">
      <c r="B56" s="37"/>
      <c r="C56" s="21"/>
      <c r="D56" s="21"/>
      <c r="E56" s="21"/>
      <c r="F56" s="21"/>
      <c r="G56" s="21"/>
      <c r="H56" s="21"/>
      <c r="I56" s="21"/>
      <c r="J56" s="21"/>
      <c r="K56" s="21"/>
      <c r="L56" s="21"/>
      <c r="M56" s="21"/>
      <c r="N56" s="21"/>
      <c r="O56" s="21"/>
      <c r="P56" s="21"/>
      <c r="Q56" s="21"/>
      <c r="R56" s="21"/>
      <c r="S56" s="21"/>
      <c r="T56" s="21"/>
      <c r="U56" s="21"/>
      <c r="V56" s="36"/>
    </row>
    <row r="57" spans="2:22" x14ac:dyDescent="0.35">
      <c r="B57" s="37"/>
      <c r="C57" s="21"/>
      <c r="D57" s="21"/>
      <c r="E57" s="21"/>
      <c r="F57" s="21"/>
      <c r="G57" s="21"/>
      <c r="H57" s="21"/>
      <c r="I57" s="21"/>
      <c r="J57" s="21"/>
      <c r="K57" s="21"/>
      <c r="L57" s="21"/>
      <c r="M57" s="21"/>
      <c r="N57" s="21"/>
      <c r="O57" s="21"/>
      <c r="P57" s="21"/>
      <c r="Q57" s="21"/>
      <c r="R57" s="21"/>
      <c r="S57" s="21"/>
      <c r="T57" s="21"/>
      <c r="U57" s="21"/>
      <c r="V57" s="36"/>
    </row>
    <row r="58" spans="2:22" x14ac:dyDescent="0.35">
      <c r="B58" s="37"/>
      <c r="C58" s="21"/>
      <c r="D58" s="21"/>
      <c r="E58" s="21"/>
      <c r="F58" s="21"/>
      <c r="G58" s="21"/>
      <c r="H58" s="21"/>
      <c r="I58" s="21"/>
      <c r="J58" s="21"/>
      <c r="K58" s="21"/>
      <c r="L58" s="21"/>
      <c r="M58" s="21"/>
      <c r="N58" s="21"/>
      <c r="O58" s="21"/>
      <c r="P58" s="21"/>
      <c r="Q58" s="21"/>
      <c r="R58" s="21"/>
      <c r="S58" s="21"/>
      <c r="T58" s="21"/>
      <c r="U58" s="21"/>
      <c r="V58" s="36"/>
    </row>
    <row r="59" spans="2:22" x14ac:dyDescent="0.35">
      <c r="B59" s="37"/>
      <c r="C59" s="21"/>
      <c r="D59" s="21"/>
      <c r="E59" s="21"/>
      <c r="F59" s="21"/>
      <c r="G59" s="21"/>
      <c r="H59" s="21"/>
      <c r="I59" s="21"/>
      <c r="J59" s="21"/>
      <c r="K59" s="21"/>
      <c r="L59" s="21"/>
      <c r="M59" s="21"/>
      <c r="N59" s="21"/>
      <c r="O59" s="21"/>
      <c r="P59" s="21"/>
      <c r="Q59" s="21"/>
      <c r="R59" s="21"/>
      <c r="S59" s="21"/>
      <c r="T59" s="21"/>
      <c r="U59" s="21"/>
      <c r="V59" s="36"/>
    </row>
    <row r="60" spans="2:22" x14ac:dyDescent="0.35">
      <c r="B60" s="37"/>
      <c r="C60" s="21"/>
      <c r="D60" s="21"/>
      <c r="E60" s="21"/>
      <c r="F60" s="21"/>
      <c r="G60" s="21"/>
      <c r="H60" s="21"/>
      <c r="I60" s="21"/>
      <c r="J60" s="21"/>
      <c r="K60" s="21"/>
      <c r="L60" s="21"/>
      <c r="M60" s="21"/>
      <c r="N60" s="21"/>
      <c r="O60" s="21"/>
      <c r="P60" s="21"/>
      <c r="Q60" s="21"/>
      <c r="R60" s="21"/>
      <c r="S60" s="21"/>
      <c r="T60" s="21"/>
      <c r="U60" s="21"/>
      <c r="V60" s="36"/>
    </row>
    <row r="61" spans="2:22" x14ac:dyDescent="0.35">
      <c r="B61" s="20"/>
      <c r="C61" s="21"/>
      <c r="D61" s="21"/>
      <c r="E61" s="21"/>
      <c r="F61" s="21"/>
      <c r="G61" s="21"/>
      <c r="H61" s="21"/>
      <c r="I61" s="21"/>
      <c r="J61" s="21"/>
      <c r="K61" s="21"/>
      <c r="L61" s="21"/>
      <c r="M61" s="21"/>
      <c r="N61" s="21"/>
      <c r="O61" s="21"/>
      <c r="P61" s="21"/>
      <c r="Q61" s="21"/>
      <c r="R61" s="21"/>
      <c r="S61" s="21"/>
      <c r="T61" s="21"/>
      <c r="U61" s="21"/>
      <c r="V61" s="36"/>
    </row>
    <row r="62" spans="2:22" x14ac:dyDescent="0.35">
      <c r="B62" s="20"/>
      <c r="C62" s="21"/>
      <c r="D62" s="21"/>
      <c r="E62" s="21"/>
      <c r="F62" s="21"/>
      <c r="G62" s="21"/>
      <c r="H62" s="21"/>
      <c r="I62" s="21"/>
      <c r="J62" s="21"/>
      <c r="K62" s="21"/>
      <c r="L62" s="21"/>
      <c r="M62" s="21"/>
      <c r="N62" s="21"/>
      <c r="O62" s="21"/>
      <c r="P62" s="21"/>
      <c r="Q62" s="21"/>
      <c r="R62" s="21"/>
      <c r="S62" s="21"/>
      <c r="T62" s="21"/>
      <c r="U62" s="21"/>
      <c r="V62" s="36"/>
    </row>
    <row r="63" spans="2:22" x14ac:dyDescent="0.35">
      <c r="B63" s="20"/>
      <c r="C63" s="21"/>
      <c r="D63" s="21"/>
      <c r="E63" s="21"/>
      <c r="F63" s="21"/>
      <c r="G63" s="21"/>
      <c r="H63" s="21"/>
      <c r="I63" s="21"/>
      <c r="J63" s="21"/>
      <c r="K63" s="21"/>
      <c r="L63" s="21"/>
      <c r="M63" s="21"/>
      <c r="N63" s="21"/>
      <c r="O63" s="21"/>
      <c r="P63" s="21"/>
      <c r="Q63" s="21"/>
      <c r="R63" s="21"/>
      <c r="S63" s="21"/>
      <c r="T63" s="21"/>
      <c r="U63" s="21"/>
      <c r="V63" s="36"/>
    </row>
    <row r="64" spans="2:22" x14ac:dyDescent="0.35">
      <c r="B64" s="20"/>
      <c r="C64" s="21"/>
      <c r="D64" s="21"/>
      <c r="E64" s="21"/>
      <c r="F64" s="21"/>
      <c r="G64" s="21"/>
      <c r="H64" s="21"/>
      <c r="I64" s="21"/>
      <c r="J64" s="21"/>
      <c r="K64" s="21"/>
      <c r="L64" s="21"/>
      <c r="M64" s="21"/>
      <c r="N64" s="21"/>
      <c r="O64" s="21"/>
      <c r="P64" s="21"/>
      <c r="Q64" s="21"/>
      <c r="R64" s="21"/>
      <c r="S64" s="21"/>
      <c r="T64" s="21"/>
      <c r="U64" s="21"/>
    </row>
    <row r="65" spans="2:21" x14ac:dyDescent="0.35">
      <c r="B65" s="20"/>
      <c r="C65" s="21"/>
      <c r="D65" s="21"/>
      <c r="E65" s="21"/>
      <c r="F65" s="21"/>
      <c r="G65" s="21"/>
      <c r="H65" s="21"/>
      <c r="I65" s="21"/>
      <c r="J65" s="21"/>
      <c r="K65" s="21"/>
      <c r="L65" s="21"/>
      <c r="M65" s="21"/>
      <c r="N65" s="21"/>
      <c r="O65" s="21"/>
      <c r="P65" s="21"/>
      <c r="Q65" s="21"/>
      <c r="R65" s="21"/>
      <c r="S65" s="21"/>
      <c r="T65" s="21"/>
      <c r="U65" s="21"/>
    </row>
    <row r="66" spans="2:21" x14ac:dyDescent="0.35">
      <c r="B66" s="20"/>
      <c r="C66" s="21"/>
      <c r="D66" s="21"/>
      <c r="E66" s="21"/>
      <c r="F66" s="21"/>
      <c r="G66" s="21"/>
      <c r="H66" s="21"/>
      <c r="I66" s="21"/>
      <c r="J66" s="21"/>
      <c r="K66" s="21"/>
      <c r="L66" s="21"/>
      <c r="M66" s="21"/>
      <c r="N66" s="21"/>
      <c r="O66" s="21"/>
      <c r="P66" s="21"/>
      <c r="Q66" s="21"/>
      <c r="R66" s="21"/>
      <c r="S66" s="21"/>
      <c r="T66" s="21"/>
      <c r="U66" s="21"/>
    </row>
    <row r="67" spans="2:21" x14ac:dyDescent="0.35">
      <c r="B67" s="20"/>
      <c r="C67" s="21"/>
      <c r="D67" s="21"/>
      <c r="E67" s="21"/>
      <c r="F67" s="21"/>
      <c r="G67" s="21"/>
      <c r="H67" s="21"/>
      <c r="I67" s="21"/>
      <c r="J67" s="21"/>
      <c r="K67" s="21"/>
      <c r="L67" s="21"/>
      <c r="M67" s="21"/>
      <c r="N67" s="21"/>
      <c r="O67" s="21"/>
      <c r="P67" s="21"/>
      <c r="Q67" s="21"/>
      <c r="R67" s="21"/>
      <c r="S67" s="21"/>
      <c r="T67" s="21"/>
      <c r="U67" s="21"/>
    </row>
  </sheetData>
  <hyperlinks>
    <hyperlink ref="A2" r:id="rId1" display="www.adirondacklakessurvey.org" xr:uid="{00000000-0004-0000-0300-000000000000}"/>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3"/>
  <sheetViews>
    <sheetView topLeftCell="A3" zoomScale="85" zoomScaleNormal="85" workbookViewId="0">
      <selection activeCell="C21" sqref="C21"/>
    </sheetView>
  </sheetViews>
  <sheetFormatPr defaultRowHeight="14.5" x14ac:dyDescent="0.35"/>
  <cols>
    <col min="1" max="1" width="13.7265625" customWidth="1"/>
    <col min="2" max="2" width="11.7265625" customWidth="1"/>
    <col min="9" max="9" width="12.26953125" bestFit="1" customWidth="1"/>
  </cols>
  <sheetData>
    <row r="1" spans="1:16" ht="15.5" x14ac:dyDescent="0.35">
      <c r="A1" s="1" t="s">
        <v>94</v>
      </c>
    </row>
    <row r="2" spans="1:16" x14ac:dyDescent="0.35">
      <c r="A2" s="2" t="s">
        <v>95</v>
      </c>
    </row>
    <row r="3" spans="1:16" x14ac:dyDescent="0.35">
      <c r="A3" s="2"/>
    </row>
    <row r="4" spans="1:16" ht="15.5" x14ac:dyDescent="0.35">
      <c r="A4" s="4" t="s">
        <v>160</v>
      </c>
    </row>
    <row r="5" spans="1:16" x14ac:dyDescent="0.35">
      <c r="A5" s="5" t="s">
        <v>105</v>
      </c>
    </row>
    <row r="7" spans="1:16" ht="14.65" customHeight="1" x14ac:dyDescent="0.35">
      <c r="A7" s="8" t="s">
        <v>51</v>
      </c>
      <c r="B7" s="8" t="s">
        <v>52</v>
      </c>
      <c r="C7" s="8" t="s">
        <v>53</v>
      </c>
      <c r="D7" s="8" t="s">
        <v>54</v>
      </c>
      <c r="E7" s="8" t="s">
        <v>55</v>
      </c>
      <c r="F7" s="8" t="s">
        <v>56</v>
      </c>
      <c r="G7" s="8" t="s">
        <v>57</v>
      </c>
      <c r="I7" s="44" t="s">
        <v>108</v>
      </c>
      <c r="J7" s="44"/>
      <c r="K7" s="44"/>
      <c r="L7" s="44"/>
      <c r="M7" s="44"/>
      <c r="N7" s="44"/>
      <c r="O7" s="44"/>
      <c r="P7" s="22"/>
    </row>
    <row r="8" spans="1:16" x14ac:dyDescent="0.35">
      <c r="A8" s="8" t="s">
        <v>58</v>
      </c>
      <c r="B8" s="9"/>
      <c r="C8">
        <f>COUNT('2021 INVALID'!A7:A1048576)+COUNT(Table_Query_from_chem3[LABNO])</f>
        <v>83</v>
      </c>
      <c r="I8" s="44"/>
      <c r="J8" s="44"/>
      <c r="K8" s="44"/>
      <c r="L8" s="44"/>
      <c r="M8" s="44"/>
      <c r="N8" s="44"/>
      <c r="O8" s="44"/>
      <c r="P8" s="22"/>
    </row>
    <row r="9" spans="1:16" x14ac:dyDescent="0.35">
      <c r="A9" s="8" t="s">
        <v>59</v>
      </c>
      <c r="B9" s="9" t="s">
        <v>60</v>
      </c>
      <c r="C9" s="13">
        <f>COUNT('2021 INVALID'!E$7:E$214)+COUNT('2021 VALID'!E$7:E$250)</f>
        <v>83</v>
      </c>
      <c r="D9" s="13">
        <f>MIN('2021 INVALID'!E$7:E$250,'2021 VALID'!E$7:E$250)</f>
        <v>15</v>
      </c>
      <c r="E9" s="13">
        <f>MAX('2021 INVALID'!E$7:E$250,'2021 VALID'!E$7:E$250)</f>
        <v>5572</v>
      </c>
      <c r="F9" s="13">
        <f>AVERAGE('2021 INVALID'!E$7:E$250,'2021 VALID'!E$7:E$250)</f>
        <v>886.75903614457832</v>
      </c>
      <c r="G9" s="13">
        <f>STDEV('2021 INVALID'!E$7:E$250,'2021 VALID'!E$7:E$250)</f>
        <v>1100.2344715776906</v>
      </c>
      <c r="I9" s="44"/>
      <c r="J9" s="44"/>
      <c r="K9" s="44"/>
      <c r="L9" s="44"/>
      <c r="M9" s="44"/>
      <c r="N9" s="44"/>
      <c r="O9" s="44"/>
      <c r="P9" s="22"/>
    </row>
    <row r="10" spans="1:16" ht="16.5" x14ac:dyDescent="0.35">
      <c r="A10" s="8" t="s">
        <v>61</v>
      </c>
      <c r="B10" s="9" t="s">
        <v>62</v>
      </c>
      <c r="C10" s="13">
        <f>COUNT('2021 INVALID'!F$7:F$214)+COUNT('2021 VALID'!F$7:F$250)</f>
        <v>83</v>
      </c>
      <c r="D10" s="7">
        <f>MIN('2021 INVALID'!F$7:F$264,'2021 VALID'!F$7:F$250)</f>
        <v>0.12139063</v>
      </c>
      <c r="E10" s="7">
        <f>MAX('2021 INVALID'!F$7:F$264,'2021 VALID'!F$7:F$250)</f>
        <v>0.82832819000000002</v>
      </c>
      <c r="F10" s="7">
        <f>AVERAGE('2021 INVALID'!F$7:F$264,'2021 VALID'!F$7:F$250)</f>
        <v>0.47465400385542167</v>
      </c>
      <c r="G10" s="7">
        <f>STDEV('2021 INVALID'!F$7:F$264,'2021 VALID'!F$7:F$250)</f>
        <v>0.16535950410259423</v>
      </c>
      <c r="I10" s="44"/>
      <c r="J10" s="44"/>
      <c r="K10" s="44"/>
      <c r="L10" s="44"/>
      <c r="M10" s="44"/>
      <c r="N10" s="44"/>
      <c r="O10" s="44"/>
      <c r="P10" s="22"/>
    </row>
    <row r="11" spans="1:16" ht="16.5" x14ac:dyDescent="0.35">
      <c r="A11" s="8" t="s">
        <v>2</v>
      </c>
      <c r="B11" s="9" t="s">
        <v>63</v>
      </c>
      <c r="C11" s="13">
        <f>COUNT('2021 INVALID'!AH$7:AH$214)+COUNT('2021 VALID'!AH$7:AH$250)</f>
        <v>83</v>
      </c>
      <c r="D11" s="12">
        <f>MIN('2021 INVALID'!AH$7:AH$250,'2021 VALID'!AH$7:AH$250)</f>
        <v>4.1460689999999998</v>
      </c>
      <c r="E11" s="12">
        <f>MAX('2021 INVALID'!AH$7:AH$250,'2021 VALID'!AH$7:AH$250)</f>
        <v>312.80495999999999</v>
      </c>
      <c r="F11" s="12">
        <f>AVERAGE('2021 INVALID'!AH$7:AH$250,'2021 VALID'!AH$7:AH$250)</f>
        <v>43.822811321686757</v>
      </c>
      <c r="G11" s="12">
        <f>STDEV('2021 INVALID'!AH$7:AH$250,'2021 VALID'!AH$7:AH$250)</f>
        <v>45.650937806398879</v>
      </c>
      <c r="I11" s="44"/>
      <c r="J11" s="44"/>
      <c r="K11" s="44"/>
      <c r="L11" s="44"/>
      <c r="M11" s="44"/>
      <c r="N11" s="44"/>
      <c r="O11" s="44"/>
      <c r="P11" s="22"/>
    </row>
    <row r="12" spans="1:16" ht="16.5" x14ac:dyDescent="0.35">
      <c r="A12" s="8" t="s">
        <v>3</v>
      </c>
      <c r="B12" s="9" t="s">
        <v>63</v>
      </c>
      <c r="C12" s="13">
        <f>COUNT('2021 INVALID'!AK$7:AK$214)+COUNT('2021 VALID'!AK$7:AK$250)</f>
        <v>83</v>
      </c>
      <c r="D12" s="12">
        <f>MIN('2021 INVALID'!AK$7:AK$250,'2021 VALID'!AK$7:AK$250)</f>
        <v>4.2577280999999996</v>
      </c>
      <c r="E12" s="12">
        <f>MAX('2021 INVALID'!AK$7:AK$250,'2021 VALID'!AK$7:AK$250)</f>
        <v>374.26074</v>
      </c>
      <c r="F12" s="12">
        <f>AVERAGE('2021 INVALID'!AK$7:AK$250,'2021 VALID'!AK$7:AK$250)</f>
        <v>41.963842322891566</v>
      </c>
      <c r="G12" s="12">
        <f>STDEV('2021 INVALID'!AK$7:AK$250,'2021 VALID'!AK$7:AK$250)</f>
        <v>53.424511534319961</v>
      </c>
      <c r="I12" s="44"/>
      <c r="J12" s="44"/>
      <c r="K12" s="44"/>
      <c r="L12" s="44"/>
      <c r="M12" s="44"/>
      <c r="N12" s="44"/>
      <c r="O12" s="44"/>
      <c r="P12" s="22"/>
    </row>
    <row r="13" spans="1:16" ht="16.5" x14ac:dyDescent="0.35">
      <c r="A13" s="8" t="s">
        <v>64</v>
      </c>
      <c r="B13" s="9" t="s">
        <v>63</v>
      </c>
      <c r="C13" s="13">
        <f>COUNT('2021 INVALID'!AN$7:AN$214)+COUNT('2021 VALID'!AN$7:AN$250)</f>
        <v>83</v>
      </c>
      <c r="D13" s="12">
        <f>MIN('2021 INVALID'!AN$7:AN$250,'2021 VALID'!AN$7:AN$250)</f>
        <v>0.31026991999999998</v>
      </c>
      <c r="E13" s="12">
        <f>MAX('2021 INVALID'!AN$7:AN$250,'2021 VALID'!AN$7:AN$250)</f>
        <v>36.499026999999998</v>
      </c>
      <c r="F13" s="12">
        <f>AVERAGE('2021 INVALID'!AN$7:AN$250,'2021 VALID'!AN$7:AN$250)</f>
        <v>4.0273921090361453</v>
      </c>
      <c r="G13" s="12">
        <f>STDEV('2021 INVALID'!AN$7:AN$250,'2021 VALID'!AN$7:AN$250)</f>
        <v>5.3474437069030474</v>
      </c>
      <c r="I13" s="22"/>
      <c r="J13" s="22"/>
      <c r="K13" s="22"/>
      <c r="L13" s="22"/>
      <c r="M13" s="22"/>
      <c r="N13" s="22"/>
      <c r="O13" s="22"/>
      <c r="P13" s="22"/>
    </row>
    <row r="14" spans="1:16" ht="16.5" x14ac:dyDescent="0.35">
      <c r="A14" s="8" t="s">
        <v>65</v>
      </c>
      <c r="B14" s="9" t="s">
        <v>63</v>
      </c>
      <c r="C14" s="13">
        <f>COUNT('2021 INVALID'!S$7:S$214)+COUNT('2021 VALID'!S$7:S$250)</f>
        <v>83</v>
      </c>
      <c r="D14" s="12">
        <f>MIN('2021 INVALID'!S$7:S$250,'2021 VALID'!S$7:S$250)</f>
        <v>5.6390038000000002</v>
      </c>
      <c r="E14" s="12">
        <f>MAX('2021 INVALID'!S$7:S$250,'2021 VALID'!S$7:S$250)</f>
        <v>233.99370999999999</v>
      </c>
      <c r="F14" s="12">
        <f>AVERAGE('2021 INVALID'!S$7:S$250,'2021 VALID'!S$7:S$250)</f>
        <v>36.823375109638562</v>
      </c>
      <c r="G14" s="12">
        <f>STDEV('2021 INVALID'!S$7:S$250,'2021 VALID'!S$7:S$250)</f>
        <v>37.626847987950967</v>
      </c>
      <c r="I14" s="22"/>
      <c r="J14" s="22"/>
      <c r="K14" s="22"/>
      <c r="L14" s="22"/>
      <c r="M14" s="22"/>
      <c r="N14" s="22"/>
      <c r="O14" s="22"/>
      <c r="P14" s="22"/>
    </row>
    <row r="15" spans="1:16" ht="16.5" x14ac:dyDescent="0.35">
      <c r="A15" s="8" t="s">
        <v>66</v>
      </c>
      <c r="B15" s="9" t="s">
        <v>63</v>
      </c>
      <c r="C15" s="13">
        <f>COUNT('2021 INVALID'!V$7:V$214)+COUNT('2021 VALID'!V$7:V$250)</f>
        <v>83</v>
      </c>
      <c r="D15" s="12">
        <f>MIN('2021 INVALID'!V$7:V$250,'2021 VALID'!V$7:V$250)</f>
        <v>0</v>
      </c>
      <c r="E15" s="12">
        <f>MAX('2021 INVALID'!V$7:V$250,'2021 VALID'!V$7:V$250)</f>
        <v>48.467391999999997</v>
      </c>
      <c r="F15" s="12">
        <f>AVERAGE('2021 INVALID'!V$7:V$250,'2021 VALID'!V$7:V$250)</f>
        <v>7.6596862751807242</v>
      </c>
      <c r="G15" s="12">
        <f>STDEV('2021 INVALID'!V$7:V$250,'2021 VALID'!V$7:V$250)</f>
        <v>9.019696777640112</v>
      </c>
      <c r="I15" s="22"/>
      <c r="J15" s="22"/>
      <c r="K15" s="22"/>
      <c r="L15" s="22"/>
      <c r="M15" s="22"/>
      <c r="N15" s="22"/>
      <c r="O15" s="22"/>
      <c r="P15" s="22"/>
    </row>
    <row r="16" spans="1:16" ht="16.5" x14ac:dyDescent="0.35">
      <c r="A16" s="8" t="s">
        <v>67</v>
      </c>
      <c r="B16" s="9" t="s">
        <v>63</v>
      </c>
      <c r="C16" s="13">
        <f>COUNT('2021 INVALID'!Y$7:Y$214)+COUNT('2021 VALID'!Y$7:Y$250)</f>
        <v>83</v>
      </c>
      <c r="D16" s="12">
        <f>MIN('2021 INVALID'!Y$7:Y$250,'2021 VALID'!Y$7:Y$250)</f>
        <v>-0.47847307</v>
      </c>
      <c r="E16" s="12">
        <f>MAX('2021 INVALID'!Y$7:Y$250,'2021 VALID'!Y$7:Y$250)</f>
        <v>55.676864999999999</v>
      </c>
      <c r="F16" s="12">
        <f>AVERAGE('2021 INVALID'!Y$7:Y$250,'2021 VALID'!Y$7:Y$250)</f>
        <v>5.1625828272409606</v>
      </c>
      <c r="G16" s="12">
        <f>STDEV('2021 INVALID'!Y$7:Y$250,'2021 VALID'!Y$7:Y$250)</f>
        <v>9.6114078525311957</v>
      </c>
    </row>
    <row r="17" spans="1:7" ht="16.5" x14ac:dyDescent="0.35">
      <c r="A17" s="8" t="s">
        <v>4</v>
      </c>
      <c r="B17" s="9" t="s">
        <v>63</v>
      </c>
      <c r="C17" s="13">
        <f>COUNT('2021 INVALID'!AB$7:AB$214)+COUNT('2021 VALID'!AB$7:AB$250)</f>
        <v>83</v>
      </c>
      <c r="D17" s="12">
        <f>MIN('2021 INVALID'!AB$7:AB$250,'2021 VALID'!AB$7:AB$250)</f>
        <v>2.5576560000000002E-2</v>
      </c>
      <c r="E17" s="12">
        <f>MAX('2021 INVALID'!AB$7:AB$250,'2021 VALID'!AB$7:AB$250)</f>
        <v>13.53</v>
      </c>
      <c r="F17" s="12">
        <f>AVERAGE('2021 INVALID'!AB$7:AB$250,'2021 VALID'!AB$7:AB$250)</f>
        <v>3.4944359718072278</v>
      </c>
      <c r="G17" s="12">
        <f>STDEV('2021 INVALID'!AB$7:AB$250,'2021 VALID'!AB$7:AB$250)</f>
        <v>3.0336859297467127</v>
      </c>
    </row>
    <row r="18" spans="1:7" ht="16.5" x14ac:dyDescent="0.35">
      <c r="A18" s="8" t="s">
        <v>5</v>
      </c>
      <c r="B18" s="9" t="s">
        <v>63</v>
      </c>
      <c r="C18" s="13">
        <f>COUNT('2021 INVALID'!AE$7:AE$214)+COUNT('2021 VALID'!AE$7:AE$250)</f>
        <v>83</v>
      </c>
      <c r="D18" s="12">
        <f>MIN('2021 INVALID'!AE$7:AE$250,'2021 VALID'!AE$7:AE$250)</f>
        <v>2.3837242000000001</v>
      </c>
      <c r="E18" s="12">
        <f>MAX('2021 INVALID'!AE$7:AE$250,'2021 VALID'!AE$7:AE$250)</f>
        <v>493.87439000000001</v>
      </c>
      <c r="F18" s="12">
        <f>AVERAGE('2021 INVALID'!AE$7:AE$250,'2021 VALID'!AE$7:AE$250)</f>
        <v>84.054160806024115</v>
      </c>
      <c r="G18" s="12">
        <f>STDEV('2021 INVALID'!AE$7:AE$250,'2021 VALID'!AE$7:AE$250)</f>
        <v>87.439066157811027</v>
      </c>
    </row>
    <row r="19" spans="1:7" ht="16.5" x14ac:dyDescent="0.35">
      <c r="A19" s="8" t="s">
        <v>6</v>
      </c>
      <c r="B19" s="9" t="s">
        <v>156</v>
      </c>
      <c r="C19" s="13">
        <f>COUNT('2021 INVALID'!AO$7:AO$214)+COUNT('2021 VALID'!AO$7:AO$250)</f>
        <v>80</v>
      </c>
      <c r="D19" s="12">
        <f>MIN('2021 INVALID'!AO$7:AO$250,'2021 VALID'!AO$7:AO$250)</f>
        <v>68.583336000000003</v>
      </c>
      <c r="E19" s="12">
        <f>MAX('2021 INVALID'!AO$7:AO$250,'2021 VALID'!AO$7:AO$250)</f>
        <v>3878.1667000000002</v>
      </c>
      <c r="F19" s="12">
        <f>AVERAGE('2021 INVALID'!AO$7:AO$250,'2021 VALID'!AO$7:AO$250)</f>
        <v>743.90104252500009</v>
      </c>
      <c r="G19" s="12">
        <f>STDEV('2021 INVALID'!AO$7:AO$250,'2021 VALID'!AO$7:AO$250)</f>
        <v>763.50478277262118</v>
      </c>
    </row>
    <row r="20" spans="1:7" x14ac:dyDescent="0.35">
      <c r="A20" s="8" t="s">
        <v>125</v>
      </c>
      <c r="B20" s="9"/>
      <c r="C20" s="13"/>
      <c r="D20" s="12"/>
      <c r="E20" s="12"/>
      <c r="F20" s="12"/>
      <c r="G20" s="12"/>
    </row>
    <row r="21" spans="1:7" ht="16.5" x14ac:dyDescent="0.35">
      <c r="A21" s="8" t="s">
        <v>68</v>
      </c>
      <c r="B21" s="9" t="s">
        <v>69</v>
      </c>
      <c r="C21" s="13">
        <f>COUNT('2021 INVALID'!N$7:N$214)+COUNT('2021 VALID'!N$7:N$250)</f>
        <v>71</v>
      </c>
      <c r="D21" s="12">
        <f>MIN('2021 INVALID'!N$7:N$250,'2021 VALID'!N$7:N$250)</f>
        <v>3.8</v>
      </c>
      <c r="E21" s="12">
        <f>MAX('2021 INVALID'!N$7:N$250,'2021 VALID'!N$7:N$250)</f>
        <v>109.33</v>
      </c>
      <c r="F21" s="12">
        <f>AVERAGE('2021 INVALID'!N$7:N$250,'2021 VALID'!N$7:N$250)</f>
        <v>21.232197294366202</v>
      </c>
      <c r="G21" s="12">
        <f>STDEV('2021 INVALID'!N$7:N$250,'2021 VALID'!N$7:N$250)</f>
        <v>17.793416536609953</v>
      </c>
    </row>
    <row r="22" spans="1:7" x14ac:dyDescent="0.35">
      <c r="A22" s="8" t="s">
        <v>70</v>
      </c>
      <c r="B22" s="9"/>
      <c r="C22" s="13">
        <f>COUNT('2021 INVALID'!L$7:L$214)+COUNT('2021 VALID'!L$7:L$250)</f>
        <v>83</v>
      </c>
      <c r="D22" s="12">
        <f>MIN('2021 INVALID'!L$7:L$250,'2021 VALID'!L$7:L$250)</f>
        <v>4.1810001999999997</v>
      </c>
      <c r="E22" s="12">
        <f>MAX('2021 INVALID'!L$7:L$250,'2021 VALID'!L$7:L$250)</f>
        <v>6.8010001000000004</v>
      </c>
      <c r="F22" s="12">
        <f>AVERAGE('2021 INVALID'!L$7:L$250,'2021 VALID'!L$7:L$250)</f>
        <v>5.5088313409638534</v>
      </c>
      <c r="G22" s="12">
        <f>STDEV('2021 INVALID'!L$7:L$250,'2021 VALID'!L$7:L$250)</f>
        <v>0.68373338916101256</v>
      </c>
    </row>
    <row r="23" spans="1:7" ht="16.5" x14ac:dyDescent="0.35">
      <c r="A23" s="8" t="s">
        <v>71</v>
      </c>
      <c r="B23" s="9" t="s">
        <v>63</v>
      </c>
      <c r="C23" s="13">
        <f>COUNT('2021 INVALID'!P$7:P$214)+COUNT('2021 VALID'!P$7:P$250)</f>
        <v>83</v>
      </c>
      <c r="D23" s="12">
        <f>MIN('2021 INVALID'!P$7:P$250,'2021 VALID'!P$7:P$250)</f>
        <v>0.15812476</v>
      </c>
      <c r="E23" s="12">
        <f>MAX('2021 INVALID'!P$7:P$250,'2021 VALID'!P$7:P$250)</f>
        <v>65.917350999999996</v>
      </c>
      <c r="F23" s="12">
        <f>AVERAGE('2021 INVALID'!P$7:P$250,'2021 VALID'!P$7:P$250)</f>
        <v>8.5015611786747023</v>
      </c>
      <c r="G23" s="12">
        <f>STDEV('2021 INVALID'!P$7:P$250,'2021 VALID'!P$7:P$250)</f>
        <v>11.85129608175129</v>
      </c>
    </row>
  </sheetData>
  <mergeCells count="1">
    <mergeCell ref="I7:O12"/>
  </mergeCells>
  <hyperlinks>
    <hyperlink ref="A2" r:id="rId1" display="www.adirondacklakessurvey.org"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2021 VALID</vt:lpstr>
      <vt:lpstr>2021 INVALID</vt:lpstr>
      <vt:lpstr>2021 BLANKS, RINSES &amp; QC</vt:lpstr>
      <vt:lpstr>2021 DATA SUMMARY</vt:lpstr>
    </vt:vector>
  </TitlesOfParts>
  <Company>NYSDEC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kmdevins</dc:creator>
  <cp:lastModifiedBy>sara lance</cp:lastModifiedBy>
  <dcterms:created xsi:type="dcterms:W3CDTF">2017-05-22T18:27:44Z</dcterms:created>
  <dcterms:modified xsi:type="dcterms:W3CDTF">2023-01-26T20:00:10Z</dcterms:modified>
</cp:coreProperties>
</file>