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SLance\Documents\SUNYAlbany\Projects\CloudWaterChemistry\NYSERDA\FinalData\"/>
    </mc:Choice>
  </mc:AlternateContent>
  <xr:revisionPtr revIDLastSave="0" documentId="13_ncr:1_{F96AF8D3-4496-4344-AD46-1B0D42FFA973}" xr6:coauthVersionLast="47" xr6:coauthVersionMax="47" xr10:uidLastSave="{00000000-0000-0000-0000-000000000000}"/>
  <bookViews>
    <workbookView xWindow="-120" yWindow="-120" windowWidth="29040" windowHeight="15840" xr2:uid="{00000000-000D-0000-FFFF-FFFF00000000}"/>
    <workbookView xWindow="-120" yWindow="-120" windowWidth="29040" windowHeight="15840" xr2:uid="{3677A00A-F17D-4D50-95B8-B832983F2FB6}"/>
  </bookViews>
  <sheets>
    <sheet name="NOTES" sheetId="7" r:id="rId1"/>
    <sheet name="2020 VALID" sheetId="3" r:id="rId2"/>
    <sheet name="2020 INVALID" sheetId="4" r:id="rId3"/>
    <sheet name="2020 BLANKS, RINSES &amp; QC" sheetId="5" r:id="rId4"/>
    <sheet name="2020 DATA SUMMARY" sheetId="6" r:id="rId5"/>
  </sheets>
  <definedNames>
    <definedName name="Query_from_chem_1" localSheetId="1" hidden="1">'2020 VALID'!#REF!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6" l="1"/>
  <c r="F23" i="6"/>
  <c r="E23" i="6"/>
  <c r="D23" i="6"/>
  <c r="G22" i="6"/>
  <c r="F22" i="6"/>
  <c r="E22" i="6"/>
  <c r="D22" i="6"/>
  <c r="G21" i="6"/>
  <c r="F21" i="6"/>
  <c r="E21" i="6"/>
  <c r="D21"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G11" i="6"/>
  <c r="F11" i="6"/>
  <c r="E11" i="6"/>
  <c r="D11" i="6"/>
  <c r="G9" i="6"/>
  <c r="F9" i="6"/>
  <c r="E9" i="6"/>
  <c r="D9" i="6"/>
  <c r="J71" i="4"/>
  <c r="J72" i="4"/>
  <c r="J73" i="4"/>
  <c r="J74" i="4"/>
  <c r="J75" i="4"/>
  <c r="J76" i="4"/>
  <c r="J77" i="4"/>
  <c r="J78" i="4"/>
  <c r="J79"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G10" i="6" l="1"/>
  <c r="F10" i="6"/>
  <c r="E10" i="6"/>
  <c r="D10" i="6"/>
  <c r="C23" i="6" l="1"/>
  <c r="C22" i="6"/>
  <c r="C21" i="6"/>
  <c r="C19" i="6"/>
  <c r="C18" i="6"/>
  <c r="C17" i="6"/>
  <c r="C16" i="6"/>
  <c r="C15" i="6"/>
  <c r="C14" i="6"/>
  <c r="C13" i="6"/>
  <c r="C12" i="6"/>
  <c r="C11" i="6"/>
  <c r="C10" i="6"/>
  <c r="C9" i="6"/>
  <c r="C8" i="6"/>
</calcChain>
</file>

<file path=xl/sharedStrings.xml><?xml version="1.0" encoding="utf-8"?>
<sst xmlns="http://schemas.openxmlformats.org/spreadsheetml/2006/main" count="1089" uniqueCount="191">
  <si>
    <t>LABNO</t>
  </si>
  <si>
    <t>SAMPLEDATE</t>
  </si>
  <si>
    <t>SO4</t>
  </si>
  <si>
    <t>NO3</t>
  </si>
  <si>
    <t>K</t>
  </si>
  <si>
    <t>NH4</t>
  </si>
  <si>
    <t>TOC</t>
  </si>
  <si>
    <t>LABPH</t>
  </si>
  <si>
    <t>FIELD_NOTES</t>
  </si>
  <si>
    <t>LWC_F</t>
  </si>
  <si>
    <t>OCTANT</t>
  </si>
  <si>
    <t>CATION_ANION_RATIO</t>
  </si>
  <si>
    <t>RPD</t>
  </si>
  <si>
    <t>MP_TEST</t>
  </si>
  <si>
    <t>MISS_MAJ_ION</t>
  </si>
  <si>
    <t>LABPH_F</t>
  </si>
  <si>
    <t>SPCOND_F</t>
  </si>
  <si>
    <t>COMMENT</t>
  </si>
  <si>
    <t>POOL_VOL ml</t>
  </si>
  <si>
    <r>
      <t>LWC g m</t>
    </r>
    <r>
      <rPr>
        <b/>
        <vertAlign val="superscript"/>
        <sz val="11"/>
        <color theme="0"/>
        <rFont val="Calibri"/>
        <family val="2"/>
        <scheme val="minor"/>
      </rPr>
      <t>-3</t>
    </r>
  </si>
  <si>
    <t>TEMP °C</t>
  </si>
  <si>
    <t>WINDDIR_AVG °AZ</t>
  </si>
  <si>
    <r>
      <t>AVG_S_WSP m s</t>
    </r>
    <r>
      <rPr>
        <b/>
        <vertAlign val="superscript"/>
        <sz val="11"/>
        <color theme="0"/>
        <rFont val="Calibri"/>
        <family val="2"/>
        <scheme val="minor"/>
      </rPr>
      <t>-1</t>
    </r>
  </si>
  <si>
    <r>
      <t>SPCOND µS cm</t>
    </r>
    <r>
      <rPr>
        <b/>
        <vertAlign val="superscript"/>
        <sz val="11"/>
        <color theme="0"/>
        <rFont val="Calibri"/>
        <family val="2"/>
        <scheme val="minor"/>
      </rPr>
      <t>-1</t>
    </r>
  </si>
  <si>
    <r>
      <t>HION µeq L</t>
    </r>
    <r>
      <rPr>
        <b/>
        <vertAlign val="superscript"/>
        <sz val="11"/>
        <color theme="0"/>
        <rFont val="Calibri"/>
        <family val="2"/>
        <scheme val="minor"/>
      </rPr>
      <t>-1</t>
    </r>
  </si>
  <si>
    <r>
      <t>CA mg L</t>
    </r>
    <r>
      <rPr>
        <b/>
        <vertAlign val="superscript"/>
        <sz val="11"/>
        <color theme="0"/>
        <rFont val="Calibri"/>
        <family val="2"/>
        <scheme val="minor"/>
      </rPr>
      <t>-1</t>
    </r>
  </si>
  <si>
    <r>
      <t>CA µeq L</t>
    </r>
    <r>
      <rPr>
        <b/>
        <vertAlign val="superscript"/>
        <sz val="11"/>
        <color theme="0"/>
        <rFont val="Calibri"/>
        <family val="2"/>
        <scheme val="minor"/>
      </rPr>
      <t>-1</t>
    </r>
  </si>
  <si>
    <r>
      <t>MG mg L</t>
    </r>
    <r>
      <rPr>
        <b/>
        <vertAlign val="superscript"/>
        <sz val="11"/>
        <color theme="0"/>
        <rFont val="Calibri"/>
        <family val="2"/>
        <scheme val="minor"/>
      </rPr>
      <t>-1</t>
    </r>
  </si>
  <si>
    <r>
      <t>MG µeq L</t>
    </r>
    <r>
      <rPr>
        <b/>
        <vertAlign val="superscript"/>
        <sz val="11"/>
        <color theme="0"/>
        <rFont val="Calibri"/>
        <family val="2"/>
        <scheme val="minor"/>
      </rPr>
      <t>-1</t>
    </r>
  </si>
  <si>
    <r>
      <t>NA mg L</t>
    </r>
    <r>
      <rPr>
        <b/>
        <vertAlign val="superscript"/>
        <sz val="11"/>
        <color theme="0"/>
        <rFont val="Calibri"/>
        <family val="2"/>
        <scheme val="minor"/>
      </rPr>
      <t>-1</t>
    </r>
  </si>
  <si>
    <r>
      <t>NA µeq L</t>
    </r>
    <r>
      <rPr>
        <b/>
        <vertAlign val="superscript"/>
        <sz val="11"/>
        <color theme="0"/>
        <rFont val="Calibri"/>
        <family val="2"/>
        <scheme val="minor"/>
      </rPr>
      <t>-1</t>
    </r>
  </si>
  <si>
    <r>
      <t>K mg L</t>
    </r>
    <r>
      <rPr>
        <b/>
        <vertAlign val="superscript"/>
        <sz val="11"/>
        <color theme="0"/>
        <rFont val="Calibri"/>
        <family val="2"/>
        <scheme val="minor"/>
      </rPr>
      <t>-1</t>
    </r>
  </si>
  <si>
    <r>
      <t>K µeq L</t>
    </r>
    <r>
      <rPr>
        <b/>
        <vertAlign val="superscript"/>
        <sz val="11"/>
        <color theme="0"/>
        <rFont val="Calibri"/>
        <family val="2"/>
        <scheme val="minor"/>
      </rPr>
      <t>-1</t>
    </r>
  </si>
  <si>
    <r>
      <t>NH4 mg L</t>
    </r>
    <r>
      <rPr>
        <b/>
        <vertAlign val="superscript"/>
        <sz val="11"/>
        <color theme="0"/>
        <rFont val="Calibri"/>
        <family val="2"/>
        <scheme val="minor"/>
      </rPr>
      <t>-1</t>
    </r>
  </si>
  <si>
    <r>
      <t>NH4 µeq L</t>
    </r>
    <r>
      <rPr>
        <b/>
        <vertAlign val="superscript"/>
        <sz val="11"/>
        <color theme="0"/>
        <rFont val="Calibri"/>
        <family val="2"/>
        <scheme val="minor"/>
      </rPr>
      <t>-1</t>
    </r>
  </si>
  <si>
    <r>
      <t>SO4 mg L</t>
    </r>
    <r>
      <rPr>
        <b/>
        <vertAlign val="superscript"/>
        <sz val="11"/>
        <color theme="0"/>
        <rFont val="Calibri"/>
        <family val="2"/>
        <scheme val="minor"/>
      </rPr>
      <t>-1</t>
    </r>
  </si>
  <si>
    <r>
      <t>SO4 µeq L</t>
    </r>
    <r>
      <rPr>
        <b/>
        <vertAlign val="superscript"/>
        <sz val="11"/>
        <color theme="0"/>
        <rFont val="Calibri"/>
        <family val="2"/>
        <scheme val="minor"/>
      </rPr>
      <t>-1</t>
    </r>
  </si>
  <si>
    <r>
      <t>NO3 mg L</t>
    </r>
    <r>
      <rPr>
        <b/>
        <vertAlign val="superscript"/>
        <sz val="11"/>
        <color theme="0"/>
        <rFont val="Calibri"/>
        <family val="2"/>
        <scheme val="minor"/>
      </rPr>
      <t>-1</t>
    </r>
  </si>
  <si>
    <r>
      <t>NO3 µeq L</t>
    </r>
    <r>
      <rPr>
        <b/>
        <vertAlign val="superscript"/>
        <sz val="11"/>
        <color theme="0"/>
        <rFont val="Calibri"/>
        <family val="2"/>
        <scheme val="minor"/>
      </rPr>
      <t>-1</t>
    </r>
  </si>
  <si>
    <r>
      <t>CL mg L</t>
    </r>
    <r>
      <rPr>
        <b/>
        <vertAlign val="superscript"/>
        <sz val="11"/>
        <color theme="0"/>
        <rFont val="Calibri"/>
        <family val="2"/>
        <scheme val="minor"/>
      </rPr>
      <t>-1</t>
    </r>
  </si>
  <si>
    <r>
      <t>CL µeq L</t>
    </r>
    <r>
      <rPr>
        <b/>
        <vertAlign val="superscript"/>
        <sz val="11"/>
        <color theme="0"/>
        <rFont val="Calibri"/>
        <family val="2"/>
        <scheme val="minor"/>
      </rPr>
      <t>-1</t>
    </r>
  </si>
  <si>
    <r>
      <t>SUM_CATIONS µeq L</t>
    </r>
    <r>
      <rPr>
        <b/>
        <vertAlign val="superscript"/>
        <sz val="11"/>
        <color theme="0"/>
        <rFont val="Calibri"/>
        <family val="2"/>
        <scheme val="minor"/>
      </rPr>
      <t>-1</t>
    </r>
  </si>
  <si>
    <r>
      <t>SUM_ANIONS µeq L</t>
    </r>
    <r>
      <rPr>
        <b/>
        <vertAlign val="superscript"/>
        <sz val="11"/>
        <color theme="0"/>
        <rFont val="Calibri"/>
        <family val="2"/>
        <scheme val="minor"/>
      </rPr>
      <t>-1</t>
    </r>
  </si>
  <si>
    <r>
      <t>SO4_mg L</t>
    </r>
    <r>
      <rPr>
        <b/>
        <vertAlign val="superscript"/>
        <sz val="11"/>
        <color theme="0"/>
        <rFont val="Calibri"/>
        <family val="2"/>
        <scheme val="minor"/>
      </rPr>
      <t>-1</t>
    </r>
  </si>
  <si>
    <r>
      <t>NO3_mg L</t>
    </r>
    <r>
      <rPr>
        <b/>
        <vertAlign val="superscript"/>
        <sz val="11"/>
        <color theme="0"/>
        <rFont val="Calibri"/>
        <family val="2"/>
        <scheme val="minor"/>
      </rPr>
      <t>-1</t>
    </r>
  </si>
  <si>
    <r>
      <t>Cl_mg L</t>
    </r>
    <r>
      <rPr>
        <b/>
        <vertAlign val="superscript"/>
        <sz val="11"/>
        <color theme="0"/>
        <rFont val="Calibri"/>
        <family val="2"/>
        <scheme val="minor"/>
      </rPr>
      <t>-1</t>
    </r>
  </si>
  <si>
    <r>
      <t>Ca_mg L</t>
    </r>
    <r>
      <rPr>
        <b/>
        <vertAlign val="superscript"/>
        <sz val="11"/>
        <color theme="0"/>
        <rFont val="Calibri"/>
        <family val="2"/>
        <scheme val="minor"/>
      </rPr>
      <t>-1</t>
    </r>
  </si>
  <si>
    <r>
      <t>Mg_mg L</t>
    </r>
    <r>
      <rPr>
        <b/>
        <vertAlign val="superscript"/>
        <sz val="11"/>
        <color theme="0"/>
        <rFont val="Calibri"/>
        <family val="2"/>
        <scheme val="minor"/>
      </rPr>
      <t>-1</t>
    </r>
  </si>
  <si>
    <r>
      <t>Na_mg L</t>
    </r>
    <r>
      <rPr>
        <b/>
        <vertAlign val="superscript"/>
        <sz val="11"/>
        <color theme="0"/>
        <rFont val="Calibri"/>
        <family val="2"/>
        <scheme val="minor"/>
      </rPr>
      <t>-1</t>
    </r>
  </si>
  <si>
    <r>
      <t>K_mg L</t>
    </r>
    <r>
      <rPr>
        <b/>
        <vertAlign val="superscript"/>
        <sz val="11"/>
        <color theme="0"/>
        <rFont val="Calibri"/>
        <family val="2"/>
        <scheme val="minor"/>
      </rPr>
      <t>-1</t>
    </r>
  </si>
  <si>
    <r>
      <t>NH4_mg L</t>
    </r>
    <r>
      <rPr>
        <b/>
        <vertAlign val="superscript"/>
        <sz val="11"/>
        <color theme="0"/>
        <rFont val="Calibri"/>
        <family val="2"/>
        <scheme val="minor"/>
      </rPr>
      <t>-1</t>
    </r>
  </si>
  <si>
    <t/>
  </si>
  <si>
    <t>Parameter</t>
  </si>
  <si>
    <t>UNITS</t>
  </si>
  <si>
    <t>COUNT</t>
  </si>
  <si>
    <t>Min</t>
  </si>
  <si>
    <t>Max</t>
  </si>
  <si>
    <t>Mean</t>
  </si>
  <si>
    <t>Std. Dev.</t>
  </si>
  <si>
    <t>Cloud Samples</t>
  </si>
  <si>
    <t>Volume</t>
  </si>
  <si>
    <t>mL</t>
  </si>
  <si>
    <t>LWC</t>
  </si>
  <si>
    <r>
      <t>g m</t>
    </r>
    <r>
      <rPr>
        <vertAlign val="superscript"/>
        <sz val="11"/>
        <color rgb="FF000000"/>
        <rFont val="Calibri"/>
        <family val="2"/>
      </rPr>
      <t>-3</t>
    </r>
  </si>
  <si>
    <r>
      <t>µeq L</t>
    </r>
    <r>
      <rPr>
        <vertAlign val="superscript"/>
        <sz val="11"/>
        <color rgb="FF000000"/>
        <rFont val="Calibri"/>
        <family val="2"/>
      </rPr>
      <t>-1</t>
    </r>
  </si>
  <si>
    <t>Cl</t>
  </si>
  <si>
    <t>Ca</t>
  </si>
  <si>
    <t>Mg</t>
  </si>
  <si>
    <t>Na</t>
  </si>
  <si>
    <t>SCONDUCT</t>
  </si>
  <si>
    <r>
      <t>µS cm</t>
    </r>
    <r>
      <rPr>
        <vertAlign val="superscript"/>
        <sz val="11"/>
        <color rgb="FF000000"/>
        <rFont val="Calibri"/>
        <family val="2"/>
      </rPr>
      <t>-1</t>
    </r>
  </si>
  <si>
    <t>LABpH</t>
  </si>
  <si>
    <t>H</t>
  </si>
  <si>
    <r>
      <t>LWC g m</t>
    </r>
    <r>
      <rPr>
        <vertAlign val="superscript"/>
        <sz val="11"/>
        <color theme="1"/>
        <rFont val="Calibri"/>
        <family val="2"/>
        <scheme val="minor"/>
      </rPr>
      <t>-3</t>
    </r>
  </si>
  <si>
    <r>
      <t>AVG_S_WSP m s</t>
    </r>
    <r>
      <rPr>
        <vertAlign val="superscript"/>
        <sz val="11"/>
        <color theme="1"/>
        <rFont val="Calibri"/>
        <family val="2"/>
        <scheme val="minor"/>
      </rPr>
      <t>-1</t>
    </r>
  </si>
  <si>
    <r>
      <t>SPCOND µS cm</t>
    </r>
    <r>
      <rPr>
        <vertAlign val="superscript"/>
        <sz val="11"/>
        <color theme="1"/>
        <rFont val="Calibri"/>
        <family val="2"/>
        <scheme val="minor"/>
      </rPr>
      <t>-1</t>
    </r>
  </si>
  <si>
    <r>
      <t>HION µeq L</t>
    </r>
    <r>
      <rPr>
        <vertAlign val="superscript"/>
        <sz val="11"/>
        <color theme="1"/>
        <rFont val="Calibri"/>
        <family val="2"/>
        <scheme val="minor"/>
      </rPr>
      <t>-1</t>
    </r>
  </si>
  <si>
    <r>
      <t>CA mg L</t>
    </r>
    <r>
      <rPr>
        <vertAlign val="superscript"/>
        <sz val="11"/>
        <color theme="1"/>
        <rFont val="Calibri"/>
        <family val="2"/>
        <scheme val="minor"/>
      </rPr>
      <t>-1</t>
    </r>
  </si>
  <si>
    <r>
      <t>CA µeq L</t>
    </r>
    <r>
      <rPr>
        <vertAlign val="superscript"/>
        <sz val="11"/>
        <color theme="1"/>
        <rFont val="Calibri"/>
        <family val="2"/>
        <scheme val="minor"/>
      </rPr>
      <t>-1</t>
    </r>
  </si>
  <si>
    <r>
      <t>MG mg L</t>
    </r>
    <r>
      <rPr>
        <vertAlign val="superscript"/>
        <sz val="11"/>
        <color theme="1"/>
        <rFont val="Calibri"/>
        <family val="2"/>
        <scheme val="minor"/>
      </rPr>
      <t>-1</t>
    </r>
  </si>
  <si>
    <r>
      <t>MG µeq L</t>
    </r>
    <r>
      <rPr>
        <vertAlign val="superscript"/>
        <sz val="11"/>
        <color theme="1"/>
        <rFont val="Calibri"/>
        <family val="2"/>
        <scheme val="minor"/>
      </rPr>
      <t>-1</t>
    </r>
  </si>
  <si>
    <r>
      <t>NA mg L</t>
    </r>
    <r>
      <rPr>
        <vertAlign val="superscript"/>
        <sz val="11"/>
        <color theme="1"/>
        <rFont val="Calibri"/>
        <family val="2"/>
        <scheme val="minor"/>
      </rPr>
      <t>-1</t>
    </r>
  </si>
  <si>
    <r>
      <t>NA µeq L</t>
    </r>
    <r>
      <rPr>
        <vertAlign val="superscript"/>
        <sz val="11"/>
        <color theme="1"/>
        <rFont val="Calibri"/>
        <family val="2"/>
        <scheme val="minor"/>
      </rPr>
      <t>-1</t>
    </r>
  </si>
  <si>
    <r>
      <t>K mg L</t>
    </r>
    <r>
      <rPr>
        <vertAlign val="superscript"/>
        <sz val="11"/>
        <color theme="1"/>
        <rFont val="Calibri"/>
        <family val="2"/>
        <scheme val="minor"/>
      </rPr>
      <t>-1</t>
    </r>
  </si>
  <si>
    <r>
      <t>K µeq L</t>
    </r>
    <r>
      <rPr>
        <vertAlign val="superscript"/>
        <sz val="11"/>
        <color theme="1"/>
        <rFont val="Calibri"/>
        <family val="2"/>
        <scheme val="minor"/>
      </rPr>
      <t>-1</t>
    </r>
  </si>
  <si>
    <r>
      <t>NH4 mg L</t>
    </r>
    <r>
      <rPr>
        <vertAlign val="superscript"/>
        <sz val="11"/>
        <color theme="1"/>
        <rFont val="Calibri"/>
        <family val="2"/>
        <scheme val="minor"/>
      </rPr>
      <t>-1</t>
    </r>
  </si>
  <si>
    <r>
      <t>NH4 µeq L</t>
    </r>
    <r>
      <rPr>
        <vertAlign val="superscript"/>
        <sz val="11"/>
        <color theme="1"/>
        <rFont val="Calibri"/>
        <family val="2"/>
        <scheme val="minor"/>
      </rPr>
      <t>-1</t>
    </r>
  </si>
  <si>
    <r>
      <t>SO4 mg L</t>
    </r>
    <r>
      <rPr>
        <vertAlign val="superscript"/>
        <sz val="11"/>
        <color theme="1"/>
        <rFont val="Calibri"/>
        <family val="2"/>
        <scheme val="minor"/>
      </rPr>
      <t>-1</t>
    </r>
  </si>
  <si>
    <r>
      <t>SO4 µeq L</t>
    </r>
    <r>
      <rPr>
        <vertAlign val="superscript"/>
        <sz val="11"/>
        <color theme="1"/>
        <rFont val="Calibri"/>
        <family val="2"/>
        <scheme val="minor"/>
      </rPr>
      <t>-1</t>
    </r>
  </si>
  <si>
    <r>
      <t>NO3 mg L</t>
    </r>
    <r>
      <rPr>
        <vertAlign val="superscript"/>
        <sz val="11"/>
        <color theme="1"/>
        <rFont val="Calibri"/>
        <family val="2"/>
        <scheme val="minor"/>
      </rPr>
      <t>-1</t>
    </r>
  </si>
  <si>
    <r>
      <t>NO3 µeq L</t>
    </r>
    <r>
      <rPr>
        <vertAlign val="superscript"/>
        <sz val="11"/>
        <color theme="1"/>
        <rFont val="Calibri"/>
        <family val="2"/>
        <scheme val="minor"/>
      </rPr>
      <t>-1</t>
    </r>
  </si>
  <si>
    <r>
      <t>CL mg L</t>
    </r>
    <r>
      <rPr>
        <vertAlign val="superscript"/>
        <sz val="11"/>
        <color theme="1"/>
        <rFont val="Calibri"/>
        <family val="2"/>
        <scheme val="minor"/>
      </rPr>
      <t>-1</t>
    </r>
  </si>
  <si>
    <r>
      <t>CL µeq L</t>
    </r>
    <r>
      <rPr>
        <vertAlign val="superscript"/>
        <sz val="11"/>
        <color theme="1"/>
        <rFont val="Calibri"/>
        <family val="2"/>
        <scheme val="minor"/>
      </rPr>
      <t>-1</t>
    </r>
  </si>
  <si>
    <r>
      <t>SUM_CATIONS µeq L</t>
    </r>
    <r>
      <rPr>
        <vertAlign val="superscript"/>
        <sz val="11"/>
        <color theme="1"/>
        <rFont val="Calibri"/>
        <family val="2"/>
        <scheme val="minor"/>
      </rPr>
      <t>-1</t>
    </r>
  </si>
  <si>
    <r>
      <t>SUM_ANIONS µeq L</t>
    </r>
    <r>
      <rPr>
        <vertAlign val="superscript"/>
        <sz val="11"/>
        <color theme="1"/>
        <rFont val="Calibri"/>
        <family val="2"/>
        <scheme val="minor"/>
      </rPr>
      <t>-1</t>
    </r>
  </si>
  <si>
    <t>Atmospheric Sciences Research Center</t>
  </si>
  <si>
    <t>http://atmoschem.asrc.cestm.albany.edu/~cloudwater/</t>
  </si>
  <si>
    <t>Glyoxalate_ppb</t>
  </si>
  <si>
    <t>AcetateGlycolate_ppb</t>
  </si>
  <si>
    <t>Lactate_ppb</t>
  </si>
  <si>
    <t>Malonate_ppb</t>
  </si>
  <si>
    <t>Oxalate_ppb</t>
  </si>
  <si>
    <t>Pyruvate_ppb</t>
  </si>
  <si>
    <t>SuccinateMalate_ppb</t>
  </si>
  <si>
    <t>COLLECTION_HOURS</t>
  </si>
  <si>
    <t>DUMP TIME</t>
  </si>
  <si>
    <t>Summary statistics calculated using both 'VALID' and 'INVALID' data.</t>
  </si>
  <si>
    <t>Formate_ppb</t>
  </si>
  <si>
    <r>
      <t>TOC mg L</t>
    </r>
    <r>
      <rPr>
        <b/>
        <vertAlign val="superscript"/>
        <sz val="11"/>
        <color theme="0"/>
        <rFont val="Calibri"/>
        <family val="2"/>
        <scheme val="minor"/>
      </rPr>
      <t>-1</t>
    </r>
  </si>
  <si>
    <t>Prior to 2018, only 'VALID' data were summarized here.  We include both 'VALID' and 'INVALID' data in this summary. However, we  continue to report the measurements for individual samples separated into the 'VALID' and 'INVALID' categories (in separate tabs within this spreadsheet), as done for the past several decades,  to provide consistency with the historical dataset.</t>
  </si>
  <si>
    <t>COLL_HR_F</t>
  </si>
  <si>
    <t>filtered</t>
  </si>
  <si>
    <t>M</t>
  </si>
  <si>
    <t>CA_F</t>
  </si>
  <si>
    <t>MG_F</t>
  </si>
  <si>
    <t>NA_F</t>
  </si>
  <si>
    <t>K_F</t>
  </si>
  <si>
    <t>NH4_F</t>
  </si>
  <si>
    <t>SO4_F</t>
  </si>
  <si>
    <t>NO3_F</t>
  </si>
  <si>
    <t>CL_F</t>
  </si>
  <si>
    <t>TOC_F</t>
  </si>
  <si>
    <t>Rinse</t>
  </si>
  <si>
    <t>Blank</t>
  </si>
  <si>
    <t>0.023 mg/L</t>
  </si>
  <si>
    <t>Samples are classified as 'VALID' and 'INVALID' in the so-named tabs based on the historical classification scheme determined by ion balance criteria.</t>
  </si>
  <si>
    <t>TN_F</t>
  </si>
  <si>
    <t>TN</t>
  </si>
  <si>
    <r>
      <t>TN mg L</t>
    </r>
    <r>
      <rPr>
        <b/>
        <vertAlign val="superscript"/>
        <sz val="11"/>
        <color theme="0"/>
        <rFont val="Calibri"/>
        <family val="2"/>
        <scheme val="minor"/>
      </rPr>
      <t>-1</t>
    </r>
  </si>
  <si>
    <r>
      <t>TN mg L</t>
    </r>
    <r>
      <rPr>
        <vertAlign val="superscript"/>
        <sz val="11"/>
        <color theme="1"/>
        <rFont val="Calibri"/>
        <family val="2"/>
        <scheme val="minor"/>
      </rPr>
      <t>-1</t>
    </r>
  </si>
  <si>
    <t>Whiteface 2020 VALID DATA</t>
  </si>
  <si>
    <t>Whiteface 2020 INVALID DATA</t>
  </si>
  <si>
    <t>Whiteface 2020 FIELD BLANKS &amp; RINSES, QC analysis</t>
  </si>
  <si>
    <t>Whiteface 2020 SUMMARY STATS</t>
  </si>
  <si>
    <t>Analytical chemistry measurements were conducted by the Adirondack Lake Survey Corporation (ALSC) unless otherwise specified.</t>
  </si>
  <si>
    <t xml:space="preserve">2020 was the third summer of measurements overseen by the Atmospheric Sciences Research Center </t>
  </si>
  <si>
    <t>20160X1</t>
  </si>
  <si>
    <t>20167X1</t>
  </si>
  <si>
    <t>20171X1</t>
  </si>
  <si>
    <t>20174X1</t>
  </si>
  <si>
    <t>20188X1</t>
  </si>
  <si>
    <t>20192X1</t>
  </si>
  <si>
    <t>20197X1</t>
  </si>
  <si>
    <t>20204X1</t>
  </si>
  <si>
    <t>20213X1</t>
  </si>
  <si>
    <t>20220X1</t>
  </si>
  <si>
    <t>20227X1</t>
  </si>
  <si>
    <t>20237X1</t>
  </si>
  <si>
    <t>20262X1</t>
  </si>
  <si>
    <t>20160X2</t>
  </si>
  <si>
    <t>20167X2</t>
  </si>
  <si>
    <t>20171X2</t>
  </si>
  <si>
    <t>20174X2</t>
  </si>
  <si>
    <t>20188X2</t>
  </si>
  <si>
    <t>20192X2</t>
  </si>
  <si>
    <t>20197X2</t>
  </si>
  <si>
    <t>20204X2</t>
  </si>
  <si>
    <t>20213X2</t>
  </si>
  <si>
    <t>20220X2</t>
  </si>
  <si>
    <t>20227X2</t>
  </si>
  <si>
    <t>20237X2</t>
  </si>
  <si>
    <t>20262X2</t>
  </si>
  <si>
    <t>0.007 mg/L</t>
  </si>
  <si>
    <t>0.005 mg/L</t>
  </si>
  <si>
    <t>0.006 mg/L</t>
  </si>
  <si>
    <t>0.009 mg/L</t>
  </si>
  <si>
    <t>0.002 mg/L</t>
  </si>
  <si>
    <t>0.015 mg/L</t>
  </si>
  <si>
    <t>0.029 mg/L</t>
  </si>
  <si>
    <t>0.014 mg C/L</t>
  </si>
  <si>
    <t>Method Detection Limits are based on 3 times the standard deviation of 7 replicates of a low-level check standard.</t>
  </si>
  <si>
    <t>Parameter Technique Method Reference</t>
  </si>
  <si>
    <r>
      <rPr>
        <vertAlign val="superscript"/>
        <sz val="11"/>
        <color theme="1"/>
        <rFont val="Calibri"/>
        <family val="2"/>
        <scheme val="minor"/>
      </rPr>
      <t>2</t>
    </r>
    <r>
      <rPr>
        <sz val="11"/>
        <color theme="1"/>
        <rFont val="Calibri"/>
        <family val="2"/>
        <scheme val="minor"/>
      </rPr>
      <t>Methods for Chemical Analysis of Water and Wastes, EPA 600/4-79-020, 1979, Revised 1983.</t>
    </r>
  </si>
  <si>
    <r>
      <rPr>
        <vertAlign val="superscript"/>
        <sz val="11"/>
        <color theme="1"/>
        <rFont val="Calibri"/>
        <family val="2"/>
        <scheme val="minor"/>
      </rPr>
      <t>3</t>
    </r>
    <r>
      <rPr>
        <sz val="11"/>
        <color theme="1"/>
        <rFont val="Calibri"/>
        <family val="2"/>
        <scheme val="minor"/>
      </rPr>
      <t>Methods for the Determination of Inorganic Substances in Environmental Samples, EPA 600/R-93-100, 1993.</t>
    </r>
  </si>
  <si>
    <r>
      <rPr>
        <vertAlign val="superscript"/>
        <sz val="11"/>
        <color theme="1"/>
        <rFont val="Calibri"/>
        <family val="2"/>
        <scheme val="minor"/>
      </rPr>
      <t>4</t>
    </r>
    <r>
      <rPr>
        <sz val="11"/>
        <color theme="1"/>
        <rFont val="Calibri"/>
        <family val="2"/>
        <scheme val="minor"/>
      </rPr>
      <t>Standard Methods for the Examination of Water and Wastewater, 18th-21st Editions, American Public Health Association, American Water Works Association, and Water Pollution Control Federation, 1992-2005.</t>
    </r>
  </si>
  <si>
    <r>
      <rPr>
        <vertAlign val="superscript"/>
        <sz val="11"/>
        <color theme="1"/>
        <rFont val="Calibri"/>
        <family val="2"/>
        <scheme val="minor"/>
      </rPr>
      <t>1</t>
    </r>
    <r>
      <rPr>
        <sz val="11"/>
        <color theme="1"/>
        <rFont val="Calibri"/>
        <family val="2"/>
        <scheme val="minor"/>
      </rPr>
      <t>Handbook of Methods for Acidic Deposition Studies: Laboratory Analysis for Surface Water Chemistry, EPA 600/4-87-026.</t>
    </r>
  </si>
  <si>
    <r>
      <t>Lab pH Open, stirred EPA AERP 05</t>
    </r>
    <r>
      <rPr>
        <vertAlign val="superscript"/>
        <sz val="11"/>
        <color theme="1"/>
        <rFont val="Calibri"/>
        <family val="2"/>
        <scheme val="minor"/>
      </rPr>
      <t>1</t>
    </r>
  </si>
  <si>
    <r>
      <t>Specific Conductance YSI @ 25oC EPA 120.1</t>
    </r>
    <r>
      <rPr>
        <vertAlign val="superscript"/>
        <sz val="11"/>
        <color theme="1"/>
        <rFont val="Calibri"/>
        <family val="2"/>
        <scheme val="minor"/>
      </rPr>
      <t>2</t>
    </r>
    <r>
      <rPr>
        <sz val="11"/>
        <color theme="1"/>
        <rFont val="Calibri"/>
        <family val="2"/>
        <scheme val="minor"/>
      </rPr>
      <t>, 2510 B</t>
    </r>
    <r>
      <rPr>
        <vertAlign val="superscript"/>
        <sz val="11"/>
        <color theme="1"/>
        <rFont val="Calibri"/>
        <family val="2"/>
        <scheme val="minor"/>
      </rPr>
      <t>4</t>
    </r>
  </si>
  <si>
    <r>
      <t>Chloride Ion Chromatography EPA 300.0</t>
    </r>
    <r>
      <rPr>
        <vertAlign val="superscript"/>
        <sz val="11"/>
        <color theme="1"/>
        <rFont val="Calibri"/>
        <family val="2"/>
        <scheme val="minor"/>
      </rPr>
      <t>3</t>
    </r>
    <r>
      <rPr>
        <sz val="11"/>
        <color theme="1"/>
        <rFont val="Calibri"/>
        <family val="2"/>
        <scheme val="minor"/>
      </rPr>
      <t>, 4110 B</t>
    </r>
    <r>
      <rPr>
        <vertAlign val="superscript"/>
        <sz val="11"/>
        <color theme="1"/>
        <rFont val="Calibri"/>
        <family val="2"/>
        <scheme val="minor"/>
      </rPr>
      <t>4</t>
    </r>
  </si>
  <si>
    <r>
      <t>Nitrate Ion Chromatography EPA 300.0</t>
    </r>
    <r>
      <rPr>
        <vertAlign val="superscript"/>
        <sz val="11"/>
        <color theme="1"/>
        <rFont val="Calibri"/>
        <family val="2"/>
        <scheme val="minor"/>
      </rPr>
      <t>3</t>
    </r>
    <r>
      <rPr>
        <sz val="11"/>
        <color theme="1"/>
        <rFont val="Calibri"/>
        <family val="2"/>
        <scheme val="minor"/>
      </rPr>
      <t>, 4110 B</t>
    </r>
    <r>
      <rPr>
        <vertAlign val="superscript"/>
        <sz val="11"/>
        <color theme="1"/>
        <rFont val="Calibri"/>
        <family val="2"/>
        <scheme val="minor"/>
      </rPr>
      <t>4</t>
    </r>
  </si>
  <si>
    <r>
      <t>Sulfate Ion Chromatography EPA 300.0</t>
    </r>
    <r>
      <rPr>
        <vertAlign val="superscript"/>
        <sz val="11"/>
        <color theme="1"/>
        <rFont val="Calibri"/>
        <family val="2"/>
        <scheme val="minor"/>
      </rPr>
      <t>3</t>
    </r>
    <r>
      <rPr>
        <sz val="11"/>
        <color theme="1"/>
        <rFont val="Calibri"/>
        <family val="2"/>
        <scheme val="minor"/>
      </rPr>
      <t>, 4110 B</t>
    </r>
    <r>
      <rPr>
        <vertAlign val="superscript"/>
        <sz val="11"/>
        <color theme="1"/>
        <rFont val="Calibri"/>
        <family val="2"/>
        <scheme val="minor"/>
      </rPr>
      <t>4</t>
    </r>
  </si>
  <si>
    <r>
      <t>Total Organic Carbon UV/Persulfate Oxidation EPA 415.1</t>
    </r>
    <r>
      <rPr>
        <vertAlign val="superscript"/>
        <sz val="11"/>
        <color theme="1"/>
        <rFont val="Calibri"/>
        <family val="2"/>
        <scheme val="minor"/>
      </rPr>
      <t>2</t>
    </r>
    <r>
      <rPr>
        <sz val="11"/>
        <color theme="1"/>
        <rFont val="Calibri"/>
        <family val="2"/>
        <scheme val="minor"/>
      </rPr>
      <t>, 5310 C</t>
    </r>
    <r>
      <rPr>
        <vertAlign val="superscript"/>
        <sz val="11"/>
        <color theme="1"/>
        <rFont val="Calibri"/>
        <family val="2"/>
        <scheme val="minor"/>
      </rPr>
      <t>4</t>
    </r>
  </si>
  <si>
    <r>
      <t>Ammonium Automated phenolate EPA 350.1</t>
    </r>
    <r>
      <rPr>
        <vertAlign val="superscript"/>
        <sz val="11"/>
        <color theme="1"/>
        <rFont val="Calibri"/>
        <family val="2"/>
        <scheme val="minor"/>
      </rPr>
      <t>2</t>
    </r>
    <r>
      <rPr>
        <sz val="11"/>
        <color theme="1"/>
        <rFont val="Calibri"/>
        <family val="2"/>
        <scheme val="minor"/>
      </rPr>
      <t>, 4500-NH3 G</t>
    </r>
    <r>
      <rPr>
        <vertAlign val="superscript"/>
        <sz val="11"/>
        <color theme="1"/>
        <rFont val="Calibri"/>
        <family val="2"/>
        <scheme val="minor"/>
      </rPr>
      <t>4</t>
    </r>
  </si>
  <si>
    <r>
      <t>Sodium AAS Direct Aspiration EPA 273.1</t>
    </r>
    <r>
      <rPr>
        <vertAlign val="superscript"/>
        <sz val="11"/>
        <color theme="1"/>
        <rFont val="Calibri"/>
        <family val="2"/>
        <scheme val="minor"/>
      </rPr>
      <t>2</t>
    </r>
    <r>
      <rPr>
        <sz val="11"/>
        <color theme="1"/>
        <rFont val="Calibri"/>
        <family val="2"/>
        <scheme val="minor"/>
      </rPr>
      <t>, 3111 B</t>
    </r>
    <r>
      <rPr>
        <vertAlign val="superscript"/>
        <sz val="11"/>
        <color theme="1"/>
        <rFont val="Calibri"/>
        <family val="2"/>
        <scheme val="minor"/>
      </rPr>
      <t>4</t>
    </r>
  </si>
  <si>
    <r>
      <t>Potassium AAS Direct Aspiration EPA 258.1</t>
    </r>
    <r>
      <rPr>
        <vertAlign val="superscript"/>
        <sz val="11"/>
        <color theme="1"/>
        <rFont val="Calibri"/>
        <family val="2"/>
        <scheme val="minor"/>
      </rPr>
      <t>2</t>
    </r>
    <r>
      <rPr>
        <sz val="11"/>
        <color theme="1"/>
        <rFont val="Calibri"/>
        <family val="2"/>
        <scheme val="minor"/>
      </rPr>
      <t>, 3111 B</t>
    </r>
    <r>
      <rPr>
        <vertAlign val="superscript"/>
        <sz val="11"/>
        <color theme="1"/>
        <rFont val="Calibri"/>
        <family val="2"/>
        <scheme val="minor"/>
      </rPr>
      <t>4</t>
    </r>
  </si>
  <si>
    <r>
      <t>Calcium AAS Direct Aspiration EPA 215.1</t>
    </r>
    <r>
      <rPr>
        <vertAlign val="superscript"/>
        <sz val="11"/>
        <color theme="1"/>
        <rFont val="Calibri"/>
        <family val="2"/>
        <scheme val="minor"/>
      </rPr>
      <t>2</t>
    </r>
    <r>
      <rPr>
        <sz val="11"/>
        <color theme="1"/>
        <rFont val="Calibri"/>
        <family val="2"/>
        <scheme val="minor"/>
      </rPr>
      <t>, 3111 B</t>
    </r>
    <r>
      <rPr>
        <vertAlign val="superscript"/>
        <sz val="11"/>
        <color theme="1"/>
        <rFont val="Calibri"/>
        <family val="2"/>
        <scheme val="minor"/>
      </rPr>
      <t>4</t>
    </r>
  </si>
  <si>
    <r>
      <t>Magnesium AAS Direct Aspiration EPA 242.1</t>
    </r>
    <r>
      <rPr>
        <vertAlign val="superscript"/>
        <sz val="11"/>
        <color theme="1"/>
        <rFont val="Calibri"/>
        <family val="2"/>
        <scheme val="minor"/>
      </rPr>
      <t>2</t>
    </r>
    <r>
      <rPr>
        <sz val="11"/>
        <color theme="1"/>
        <rFont val="Calibri"/>
        <family val="2"/>
        <scheme val="minor"/>
      </rPr>
      <t>, 3111 B</t>
    </r>
    <r>
      <rPr>
        <vertAlign val="superscript"/>
        <sz val="11"/>
        <color theme="1"/>
        <rFont val="Calibri"/>
        <family val="2"/>
        <scheme val="minor"/>
      </rPr>
      <t>4</t>
    </r>
  </si>
  <si>
    <t>Total nitrogen and organic acids have not yet been measured for these samples.</t>
  </si>
  <si>
    <r>
      <t>TOC µmols C L</t>
    </r>
    <r>
      <rPr>
        <vertAlign val="superscript"/>
        <sz val="11"/>
        <color theme="1"/>
        <rFont val="Calibri"/>
        <family val="2"/>
        <scheme val="minor"/>
      </rPr>
      <t>-1</t>
    </r>
  </si>
  <si>
    <r>
      <t>TOC µmols C L</t>
    </r>
    <r>
      <rPr>
        <b/>
        <vertAlign val="superscript"/>
        <sz val="11"/>
        <color theme="0"/>
        <rFont val="Calibri"/>
        <family val="2"/>
        <scheme val="minor"/>
      </rPr>
      <t>-1</t>
    </r>
  </si>
  <si>
    <r>
      <t>µMoles C L</t>
    </r>
    <r>
      <rPr>
        <vertAlign val="superscript"/>
        <sz val="11"/>
        <color rgb="FF000000"/>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</si>
</sst>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0" x14ac:knownFonts="1">
    <font>
      <sz val="11"/>
      <color theme="1"/>
      <name val="Calibri"/>
      <family val="2"/>
      <scheme val="minor"/>
    </font>
    <font>
      <b/>
      <sz val="12"/>
      <name val="Arial"/>
      <family val="2"/>
    </font>
    <font>
      <u/>
      <sz val="11"/>
      <color theme="10"/>
      <name val="Calibri"/>
      <family val="2"/>
    </font>
    <font>
      <b/>
      <sz val="11"/>
      <color theme="1"/>
      <name val="Arial"/>
      <family val="2"/>
    </font>
    <font>
      <b/>
      <sz val="12"/>
      <color theme="1"/>
      <name val="Calibri"/>
      <family val="2"/>
      <scheme val="minor"/>
    </font>
    <font>
      <b/>
      <sz val="11"/>
      <name val="Calibri"/>
      <family val="2"/>
      <scheme val="minor"/>
    </font>
    <font>
      <b/>
      <sz val="11"/>
      <color theme="0"/>
      <name val="Calibri"/>
      <family val="2"/>
      <scheme val="minor"/>
    </font>
    <font>
      <b/>
      <vertAlign val="superscript"/>
      <sz val="11"/>
      <color theme="0"/>
      <name val="Calibri"/>
      <family val="2"/>
      <scheme val="minor"/>
    </font>
    <font>
      <b/>
      <sz val="11"/>
      <color rgb="FF000000"/>
      <name val="Calibri"/>
      <family val="2"/>
    </font>
    <font>
      <sz val="11"/>
      <color theme="1"/>
      <name val="Calibri"/>
      <family val="2"/>
    </font>
    <font>
      <vertAlign val="superscript"/>
      <sz val="11"/>
      <color rgb="FF000000"/>
      <name val="Calibri"/>
      <family val="2"/>
    </font>
    <font>
      <vertAlign val="superscript"/>
      <sz val="11"/>
      <color theme="1"/>
      <name val="Calibri"/>
      <family val="2"/>
      <scheme val="minor"/>
    </font>
    <font>
      <b/>
      <sz val="11"/>
      <color theme="1"/>
      <name val="Calibri"/>
      <family val="2"/>
      <scheme val="minor"/>
    </font>
    <font>
      <sz val="11"/>
      <color rgb="FF000000"/>
      <name val="Calibri"/>
      <family val="2"/>
    </font>
    <font>
      <sz val="11"/>
      <name val="Calibri"/>
      <family val="2"/>
      <scheme val="minor"/>
    </font>
    <font>
      <sz val="10"/>
      <color theme="1"/>
      <name val="Calibri"/>
      <family val="2"/>
      <scheme val="minor"/>
    </font>
    <font>
      <sz val="10"/>
      <name val="Arial"/>
      <family val="2"/>
    </font>
    <font>
      <sz val="8"/>
      <name val="Arial"/>
      <family val="2"/>
    </font>
    <font>
      <sz val="11"/>
      <color rgb="FF000000"/>
      <name val="Calibri"/>
      <family val="2"/>
      <scheme val="minor"/>
    </font>
    <font>
      <sz val="11"/>
      <name val="Arial"/>
      <family val="2"/>
    </font>
  </fonts>
  <fills count="5">
    <fill>
      <patternFill patternType="none"/>
    </fill>
    <fill>
      <patternFill patternType="gray125"/>
    </fill>
    <fill>
      <patternFill patternType="solid">
        <fgColor theme="7"/>
        <bgColor theme="7"/>
      </patternFill>
    </fill>
    <fill>
      <patternFill patternType="solid">
        <fgColor theme="8"/>
        <bgColor theme="8"/>
      </patternFill>
    </fill>
    <fill>
      <patternFill patternType="solid">
        <fgColor theme="7" tint="0.79998168889431442"/>
        <bgColor theme="7" tint="0.79998168889431442"/>
      </patternFill>
    </fill>
  </fills>
  <borders count="6">
    <border>
      <left/>
      <right/>
      <top/>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2" fillId="0" borderId="0" applyNumberFormat="0" applyFill="0" applyBorder="0" applyAlignment="0" applyProtection="0">
      <alignment vertical="top"/>
      <protection locked="0"/>
    </xf>
    <xf numFmtId="0" fontId="16" fillId="0" borderId="0"/>
  </cellStyleXfs>
  <cellXfs count="47">
    <xf numFmtId="0" fontId="0" fillId="0" borderId="0" xfId="0"/>
    <xf numFmtId="22" fontId="1" fillId="0" borderId="0" xfId="0" applyNumberFormat="1" applyFont="1"/>
    <xf numFmtId="0" fontId="2" fillId="0" borderId="0" xfId="1" applyAlignment="1" applyProtection="1"/>
    <xf numFmtId="0" fontId="3" fillId="0" borderId="0" xfId="0" applyFont="1"/>
    <xf numFmtId="0" fontId="4" fillId="0" borderId="0" xfId="0" applyFont="1"/>
    <xf numFmtId="0" fontId="5" fillId="0" borderId="0" xfId="0" applyFont="1"/>
    <xf numFmtId="22" fontId="0" fillId="0" borderId="0" xfId="0" applyNumberFormat="1"/>
    <xf numFmtId="164" fontId="0" fillId="0" borderId="0" xfId="0" applyNumberFormat="1"/>
    <xf numFmtId="0" fontId="8" fillId="0" borderId="0" xfId="0" applyFont="1"/>
    <xf numFmtId="0" fontId="9" fillId="0" borderId="0" xfId="0" applyFont="1"/>
    <xf numFmtId="0" fontId="12" fillId="0" borderId="0" xfId="0" applyFont="1"/>
    <xf numFmtId="22" fontId="1" fillId="0" borderId="0" xfId="0" applyNumberFormat="1" applyFont="1" applyAlignment="1">
      <alignment horizontal="left"/>
    </xf>
    <xf numFmtId="165" fontId="0" fillId="0" borderId="0" xfId="0" applyNumberFormat="1"/>
    <xf numFmtId="1" fontId="0" fillId="0" borderId="0" xfId="0" applyNumberFormat="1"/>
    <xf numFmtId="2" fontId="0" fillId="0" borderId="0" xfId="0" applyNumberFormat="1"/>
    <xf numFmtId="0" fontId="0" fillId="0" borderId="0" xfId="0" applyAlignment="1">
      <alignment horizontal="left"/>
    </xf>
    <xf numFmtId="0" fontId="2" fillId="0" borderId="0" xfId="1" applyAlignment="1" applyProtection="1">
      <alignment horizontal="left"/>
    </xf>
    <xf numFmtId="0" fontId="3" fillId="0" borderId="0" xfId="0" applyFont="1" applyAlignment="1">
      <alignment horizontal="left"/>
    </xf>
    <xf numFmtId="0" fontId="6" fillId="3" borderId="3" xfId="0" applyFont="1" applyFill="1" applyBorder="1" applyAlignment="1">
      <alignment horizontal="left"/>
    </xf>
    <xf numFmtId="14" fontId="6" fillId="3" borderId="3" xfId="0" applyNumberFormat="1" applyFont="1" applyFill="1" applyBorder="1" applyAlignment="1">
      <alignment horizontal="left"/>
    </xf>
    <xf numFmtId="22" fontId="0" fillId="0" borderId="0" xfId="0" applyNumberFormat="1" applyAlignment="1">
      <alignment horizontal="left"/>
    </xf>
    <xf numFmtId="2" fontId="0" fillId="0" borderId="0" xfId="0" applyNumberFormat="1" applyAlignment="1">
      <alignment horizontal="center"/>
    </xf>
    <xf numFmtId="0" fontId="13" fillId="0" borderId="0" xfId="0" applyFont="1" applyAlignment="1">
      <alignment vertical="top" wrapText="1"/>
    </xf>
    <xf numFmtId="0" fontId="0" fillId="0" borderId="0" xfId="0" applyAlignment="1">
      <alignment horizontal="center"/>
    </xf>
    <xf numFmtId="22" fontId="0" fillId="0" borderId="0" xfId="0" applyNumberFormat="1"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2" fontId="15" fillId="0" borderId="0" xfId="0" applyNumberFormat="1" applyFont="1" applyAlignment="1">
      <alignment horizontal="center"/>
    </xf>
    <xf numFmtId="0" fontId="6" fillId="2" borderId="1" xfId="0" applyFont="1" applyFill="1" applyBorder="1" applyAlignment="1">
      <alignment horizontal="center"/>
    </xf>
    <xf numFmtId="22" fontId="6" fillId="2" borderId="2" xfId="0" applyNumberFormat="1" applyFont="1" applyFill="1" applyBorder="1" applyAlignment="1">
      <alignment horizontal="center"/>
    </xf>
    <xf numFmtId="0" fontId="6" fillId="2" borderId="2" xfId="0" applyFont="1" applyFill="1" applyBorder="1" applyAlignment="1">
      <alignment horizontal="center"/>
    </xf>
    <xf numFmtId="0" fontId="6" fillId="2" borderId="0" xfId="0" applyFont="1" applyFill="1" applyAlignment="1">
      <alignment horizontal="center"/>
    </xf>
    <xf numFmtId="2" fontId="0" fillId="0" borderId="0" xfId="0" applyNumberFormat="1" applyAlignment="1">
      <alignment horizontal="left"/>
    </xf>
    <xf numFmtId="0" fontId="6" fillId="2" borderId="2" xfId="0" applyFont="1" applyFill="1" applyBorder="1" applyAlignment="1">
      <alignment horizontal="left"/>
    </xf>
    <xf numFmtId="0" fontId="6" fillId="3" borderId="4" xfId="0" applyFont="1" applyFill="1" applyBorder="1"/>
    <xf numFmtId="1" fontId="17" fillId="0" borderId="0" xfId="2" applyNumberFormat="1" applyFont="1" applyAlignment="1">
      <alignment vertical="center"/>
    </xf>
    <xf numFmtId="14" fontId="0" fillId="0" borderId="0" xfId="0" applyNumberFormat="1" applyAlignment="1">
      <alignment horizontal="left"/>
    </xf>
    <xf numFmtId="0" fontId="18" fillId="0" borderId="0" xfId="0" applyFont="1" applyAlignment="1">
      <alignment vertical="center"/>
    </xf>
    <xf numFmtId="0" fontId="18" fillId="0" borderId="0" xfId="0" applyFont="1" applyAlignment="1">
      <alignment horizontal="left" vertical="center"/>
    </xf>
    <xf numFmtId="0" fontId="12" fillId="0" borderId="0" xfId="0" applyFont="1" applyAlignment="1">
      <alignment horizontal="left"/>
    </xf>
    <xf numFmtId="0" fontId="0" fillId="0" borderId="5" xfId="0" applyBorder="1" applyAlignment="1">
      <alignment horizontal="center" wrapText="1"/>
    </xf>
    <xf numFmtId="164" fontId="14" fillId="0" borderId="0" xfId="0" applyNumberFormat="1" applyFont="1" applyAlignment="1">
      <alignment horizontal="center" vertical="center"/>
    </xf>
    <xf numFmtId="1" fontId="19" fillId="0" borderId="0" xfId="2" applyNumberFormat="1" applyFont="1" applyAlignment="1">
      <alignment vertical="center"/>
    </xf>
    <xf numFmtId="1" fontId="0" fillId="4" borderId="2" xfId="0" applyNumberFormat="1" applyFill="1" applyBorder="1" applyAlignment="1">
      <alignment horizontal="center"/>
    </xf>
    <xf numFmtId="1" fontId="0" fillId="0" borderId="2" xfId="0" applyNumberFormat="1" applyBorder="1" applyAlignment="1">
      <alignment horizontal="center"/>
    </xf>
    <xf numFmtId="0" fontId="13" fillId="0" borderId="0" xfId="0" applyFont="1" applyAlignment="1">
      <alignment horizontal="left" vertical="top" wrapText="1"/>
    </xf>
  </cellXfs>
  <cellStyles count="3">
    <cellStyle name="Hyperlink" xfId="1" builtinId="8"/>
    <cellStyle name="Normal" xfId="0" builtinId="0"/>
    <cellStyle name="Normal 2" xfId="2" xr:uid="{00000000-0005-0000-0000-000002000000}"/>
  </cellStyles>
  <dxfs count="129">
    <dxf>
      <alignment horizontal="general"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lef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alignment horizontal="lef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2" formatCode="0.00"/>
    </dxf>
    <dxf>
      <numFmt numFmtId="2" formatCode="0.00"/>
    </dxf>
    <dxf>
      <numFmt numFmtId="2" formatCode="0.00"/>
    </dxf>
    <dxf>
      <numFmt numFmtId="2" formatCode="0.00"/>
    </dxf>
    <dxf>
      <numFmt numFmtId="1" formatCode="0"/>
    </dxf>
    <dxf>
      <numFmt numFmtId="2" formatCode="0.00"/>
    </dxf>
    <dxf>
      <numFmt numFmtId="2" formatCode="0.00"/>
    </dxf>
    <dxf>
      <numFmt numFmtId="27" formatCode="m/d/yyyy\ h:mm"/>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alignment horizontal="lef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27" formatCode="m/d/yyyy\ h:mm"/>
    </dxf>
    <dxf>
      <font>
        <b/>
        <i val="0"/>
        <strike val="0"/>
        <condense val="0"/>
        <extend val="0"/>
        <outline val="0"/>
        <shadow val="0"/>
        <u val="none"/>
        <vertAlign val="baseline"/>
        <sz val="11"/>
        <color theme="0"/>
        <name val="Calibri"/>
        <scheme val="minor"/>
      </font>
      <fill>
        <patternFill patternType="solid">
          <fgColor theme="7"/>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Query_from_chem3" displayName="Table_Query_from_chem3" ref="A6:BG123" headerRowDxfId="128">
  <sortState xmlns:xlrd2="http://schemas.microsoft.com/office/spreadsheetml/2017/richdata2" ref="A7:AZ127">
    <sortCondition ref="AX7:AX127"/>
  </sortState>
  <tableColumns count="59">
    <tableColumn id="1" xr3:uid="{00000000-0010-0000-0000-000001000000}" name="LABNO" totalsRowFunction="count"/>
    <tableColumn id="2" xr3:uid="{00000000-0010-0000-0000-000002000000}" name="DUMP TIME" dataDxfId="127"/>
    <tableColumn id="3" xr3:uid="{00000000-0010-0000-0000-000003000000}" name="COLLECTION_HOURS"/>
    <tableColumn id="4" xr3:uid="{00000000-0010-0000-0000-000004000000}" name="COLL_HR_F"/>
    <tableColumn id="5" xr3:uid="{00000000-0010-0000-0000-000005000000}" name="POOL_VOL ml"/>
    <tableColumn id="6" xr3:uid="{00000000-0010-0000-0000-000006000000}" name="LWC g m-3" totalsRowFunction="stdDev"/>
    <tableColumn id="7" xr3:uid="{00000000-0010-0000-0000-000007000000}" name="LWC_F"/>
    <tableColumn id="9" xr3:uid="{00000000-0010-0000-0000-000009000000}" name="TEMP °C"/>
    <tableColumn id="10" xr3:uid="{00000000-0010-0000-0000-00000A000000}" name="WINDDIR_AVG °AZ"/>
    <tableColumn id="11" xr3:uid="{00000000-0010-0000-0000-00000B000000}" name="OCTANT" dataDxfId="126">
      <calculatedColumnFormula>CHOOSE(1+ABS(ROUND(Table_Query_from_chem3[[#This Row],[WINDDIR_AVG °AZ]]/45,0)),"N","NE","E","SE","S","SW","W","NW","N")</calculatedColumnFormula>
    </tableColumn>
    <tableColumn id="12" xr3:uid="{00000000-0010-0000-0000-00000C000000}" name="AVG_S_WSP m s-1"/>
    <tableColumn id="13" xr3:uid="{00000000-0010-0000-0000-00000D000000}" name="LABPH"/>
    <tableColumn id="37" xr3:uid="{00000000-0010-0000-0000-000025000000}" name="LABPH_F"/>
    <tableColumn id="14" xr3:uid="{00000000-0010-0000-0000-00000E000000}" name="SPCOND µS cm-1"/>
    <tableColumn id="38" xr3:uid="{00000000-0010-0000-0000-000026000000}" name="SPCOND_F"/>
    <tableColumn id="15" xr3:uid="{00000000-0010-0000-0000-00000F000000}" name="HION µeq L-1" dataDxfId="125"/>
    <tableColumn id="16" xr3:uid="{00000000-0010-0000-0000-000010000000}" name="CA mg L-1" dataDxfId="124"/>
    <tableColumn id="39" xr3:uid="{00000000-0010-0000-0000-000027000000}" name="CA_F" dataDxfId="123"/>
    <tableColumn id="17" xr3:uid="{00000000-0010-0000-0000-000011000000}" name="CA µeq L-1" dataDxfId="122"/>
    <tableColumn id="18" xr3:uid="{00000000-0010-0000-0000-000012000000}" name="MG mg L-1" dataDxfId="121"/>
    <tableColumn id="40" xr3:uid="{00000000-0010-0000-0000-000028000000}" name="MG_F" dataDxfId="120"/>
    <tableColumn id="19" xr3:uid="{00000000-0010-0000-0000-000013000000}" name="MG µeq L-1" dataDxfId="119"/>
    <tableColumn id="20" xr3:uid="{00000000-0010-0000-0000-000014000000}" name="NA mg L-1" dataDxfId="118"/>
    <tableColumn id="41" xr3:uid="{00000000-0010-0000-0000-000029000000}" name="NA_F" dataDxfId="117"/>
    <tableColumn id="21" xr3:uid="{00000000-0010-0000-0000-000015000000}" name="NA µeq L-1" dataDxfId="116"/>
    <tableColumn id="22" xr3:uid="{00000000-0010-0000-0000-000016000000}" name="K mg L-1" dataDxfId="115"/>
    <tableColumn id="42" xr3:uid="{00000000-0010-0000-0000-00002A000000}" name="K_F" dataDxfId="114"/>
    <tableColumn id="23" xr3:uid="{00000000-0010-0000-0000-000017000000}" name="K µeq L-1" dataDxfId="113"/>
    <tableColumn id="24" xr3:uid="{00000000-0010-0000-0000-000018000000}" name="NH4 mg L-1" dataDxfId="112"/>
    <tableColumn id="43" xr3:uid="{00000000-0010-0000-0000-00002B000000}" name="NH4_F" dataDxfId="111"/>
    <tableColumn id="25" xr3:uid="{00000000-0010-0000-0000-000019000000}" name="NH4 µeq L-1" dataDxfId="110"/>
    <tableColumn id="26" xr3:uid="{00000000-0010-0000-0000-00001A000000}" name="SO4 mg L-1" dataDxfId="109"/>
    <tableColumn id="44" xr3:uid="{00000000-0010-0000-0000-00002C000000}" name="SO4_F" dataDxfId="108"/>
    <tableColumn id="27" xr3:uid="{00000000-0010-0000-0000-00001B000000}" name="SO4 µeq L-1" dataDxfId="107"/>
    <tableColumn id="28" xr3:uid="{00000000-0010-0000-0000-00001C000000}" name="NO3 mg L-1" dataDxfId="106"/>
    <tableColumn id="45" xr3:uid="{00000000-0010-0000-0000-00002D000000}" name="NO3_F" dataDxfId="105"/>
    <tableColumn id="29" xr3:uid="{00000000-0010-0000-0000-00001D000000}" name="NO3 µeq L-1" dataDxfId="104"/>
    <tableColumn id="30" xr3:uid="{00000000-0010-0000-0000-00001E000000}" name="CL mg L-1" dataDxfId="103"/>
    <tableColumn id="46" xr3:uid="{00000000-0010-0000-0000-00002E000000}" name="CL_F" dataDxfId="102"/>
    <tableColumn id="31" xr3:uid="{00000000-0010-0000-0000-00001F000000}" name="CL µeq L-1" dataDxfId="101"/>
    <tableColumn id="32" xr3:uid="{00000000-0010-0000-0000-000020000000}" name="TOC µmols C L-1" dataDxfId="100"/>
    <tableColumn id="47" xr3:uid="{00000000-0010-0000-0000-00002F000000}" name="TOC_F" dataDxfId="99"/>
    <tableColumn id="59" xr3:uid="{00000000-0010-0000-0000-00003B000000}" name="TN mg L-1" dataDxfId="98"/>
    <tableColumn id="58" xr3:uid="{00000000-0010-0000-0000-00003A000000}" name="TN_F" dataDxfId="97"/>
    <tableColumn id="48" xr3:uid="{00000000-0010-0000-0000-000030000000}" name="COMMENT" dataDxfId="96"/>
    <tableColumn id="33" xr3:uid="{00000000-0010-0000-0000-000021000000}" name="CATION_ANION_RATIO" dataDxfId="95"/>
    <tableColumn id="34" xr3:uid="{00000000-0010-0000-0000-000022000000}" name="SUM_CATIONS µeq L-1" dataDxfId="94"/>
    <tableColumn id="35" xr3:uid="{00000000-0010-0000-0000-000023000000}" name="SUM_ANIONS µeq L-1" dataDxfId="93"/>
    <tableColumn id="51" xr3:uid="{00000000-0010-0000-0000-000033000000}" name="RPD" dataDxfId="92"/>
    <tableColumn id="52" xr3:uid="{00000000-0010-0000-0000-000034000000}" name="MP_TEST" dataDxfId="91"/>
    <tableColumn id="49" xr3:uid="{00000000-0010-0000-0000-000031000000}" name="MISS_MAJ_ION" totalsRowFunction="count" dataDxfId="90"/>
    <tableColumn id="8" xr3:uid="{00000000-0010-0000-0000-000008000000}" name="Glyoxalate_ppb" dataDxfId="89"/>
    <tableColumn id="36" xr3:uid="{00000000-0010-0000-0000-000024000000}" name="Formate_ppb" dataDxfId="88"/>
    <tableColumn id="50" xr3:uid="{00000000-0010-0000-0000-000032000000}" name="AcetateGlycolate_ppb" dataDxfId="87"/>
    <tableColumn id="53" xr3:uid="{00000000-0010-0000-0000-000035000000}" name="Lactate_ppb" dataDxfId="86"/>
    <tableColumn id="54" xr3:uid="{00000000-0010-0000-0000-000036000000}" name="Malonate_ppb" dataDxfId="85"/>
    <tableColumn id="55" xr3:uid="{00000000-0010-0000-0000-000037000000}" name="Oxalate_ppb" dataDxfId="84"/>
    <tableColumn id="56" xr3:uid="{00000000-0010-0000-0000-000038000000}" name="Pyruvate_ppb" dataDxfId="83"/>
    <tableColumn id="57" xr3:uid="{00000000-0010-0000-0000-000039000000}" name="SuccinateMalate_ppb" dataDxfId="82"/>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A6:BG84" totalsRowShown="0">
  <tableColumns count="59">
    <tableColumn id="1" xr3:uid="{00000000-0010-0000-0100-000001000000}" name="LABNO"/>
    <tableColumn id="2" xr3:uid="{00000000-0010-0000-0100-000002000000}" name="DUMP TIME" dataDxfId="81"/>
    <tableColumn id="3" xr3:uid="{00000000-0010-0000-0100-000003000000}" name="COLLECTION_HOURS" dataDxfId="80"/>
    <tableColumn id="4" xr3:uid="{00000000-0010-0000-0100-000004000000}" name="COLL_HR_F" dataDxfId="79"/>
    <tableColumn id="5" xr3:uid="{00000000-0010-0000-0100-000005000000}" name="POOL_VOL ml" dataDxfId="78"/>
    <tableColumn id="6" xr3:uid="{00000000-0010-0000-0100-000006000000}" name="LWC g m-3" dataDxfId="77"/>
    <tableColumn id="7" xr3:uid="{00000000-0010-0000-0100-000007000000}" name="LWC_F" dataDxfId="76"/>
    <tableColumn id="9" xr3:uid="{00000000-0010-0000-0100-000009000000}" name="TEMP °C" dataDxfId="75"/>
    <tableColumn id="10" xr3:uid="{00000000-0010-0000-0100-00000A000000}" name="WINDDIR_AVG °AZ" dataDxfId="74"/>
    <tableColumn id="11" xr3:uid="{00000000-0010-0000-0100-00000B000000}" name="OCTANT" dataDxfId="73">
      <calculatedColumnFormula>CHOOSE(1+ABS(ROUND(Table7[[#This Row],[WINDDIR_AVG °AZ]]/45,0)),"N","NE","E","SE","S","SW","W","NW","N")</calculatedColumnFormula>
    </tableColumn>
    <tableColumn id="12" xr3:uid="{00000000-0010-0000-0100-00000C000000}" name="AVG_S_WSP m s-1" dataDxfId="72"/>
    <tableColumn id="13" xr3:uid="{00000000-0010-0000-0100-00000D000000}" name="LABPH" dataDxfId="71"/>
    <tableColumn id="14" xr3:uid="{00000000-0010-0000-0100-00000E000000}" name="LABPH_F" dataDxfId="70"/>
    <tableColumn id="15" xr3:uid="{00000000-0010-0000-0100-00000F000000}" name="SPCOND µS cm-1" dataDxfId="69"/>
    <tableColumn id="16" xr3:uid="{00000000-0010-0000-0100-000010000000}" name="SPCOND_F" dataDxfId="68"/>
    <tableColumn id="17" xr3:uid="{00000000-0010-0000-0100-000011000000}" name="HION µeq L-1" dataDxfId="67"/>
    <tableColumn id="18" xr3:uid="{00000000-0010-0000-0100-000012000000}" name="CA mg L-1" dataDxfId="66"/>
    <tableColumn id="19" xr3:uid="{00000000-0010-0000-0100-000013000000}" name="CA_F" dataDxfId="65"/>
    <tableColumn id="20" xr3:uid="{00000000-0010-0000-0100-000014000000}" name="CA µeq L-1" dataDxfId="64"/>
    <tableColumn id="21" xr3:uid="{00000000-0010-0000-0100-000015000000}" name="MG mg L-1" dataDxfId="63"/>
    <tableColumn id="22" xr3:uid="{00000000-0010-0000-0100-000016000000}" name="MG_F" dataDxfId="62"/>
    <tableColumn id="23" xr3:uid="{00000000-0010-0000-0100-000017000000}" name="MG µeq L-1" dataDxfId="61"/>
    <tableColumn id="24" xr3:uid="{00000000-0010-0000-0100-000018000000}" name="NA mg L-1" dataDxfId="60"/>
    <tableColumn id="25" xr3:uid="{00000000-0010-0000-0100-000019000000}" name="NA_F" dataDxfId="59"/>
    <tableColumn id="26" xr3:uid="{00000000-0010-0000-0100-00001A000000}" name="NA µeq L-1" dataDxfId="58"/>
    <tableColumn id="27" xr3:uid="{00000000-0010-0000-0100-00001B000000}" name="K mg L-1" dataDxfId="57"/>
    <tableColumn id="28" xr3:uid="{00000000-0010-0000-0100-00001C000000}" name="K_F" dataDxfId="56"/>
    <tableColumn id="29" xr3:uid="{00000000-0010-0000-0100-00001D000000}" name="K µeq L-1" dataDxfId="55"/>
    <tableColumn id="30" xr3:uid="{00000000-0010-0000-0100-00001E000000}" name="NH4 mg L-1" dataDxfId="54"/>
    <tableColumn id="31" xr3:uid="{00000000-0010-0000-0100-00001F000000}" name="NH4_F" dataDxfId="53"/>
    <tableColumn id="32" xr3:uid="{00000000-0010-0000-0100-000020000000}" name="NH4 µeq L-1" dataDxfId="52"/>
    <tableColumn id="33" xr3:uid="{00000000-0010-0000-0100-000021000000}" name="SO4 mg L-1" dataDxfId="51"/>
    <tableColumn id="34" xr3:uid="{00000000-0010-0000-0100-000022000000}" name="SO4_F" dataDxfId="50"/>
    <tableColumn id="35" xr3:uid="{00000000-0010-0000-0100-000023000000}" name="SO4 µeq L-1" dataDxfId="49"/>
    <tableColumn id="36" xr3:uid="{00000000-0010-0000-0100-000024000000}" name="NO3 mg L-1" dataDxfId="48"/>
    <tableColumn id="37" xr3:uid="{00000000-0010-0000-0100-000025000000}" name="NO3_F" dataDxfId="47"/>
    <tableColumn id="38" xr3:uid="{00000000-0010-0000-0100-000026000000}" name="NO3 µeq L-1" dataDxfId="46"/>
    <tableColumn id="39" xr3:uid="{00000000-0010-0000-0100-000027000000}" name="CL mg L-1" dataDxfId="45"/>
    <tableColumn id="40" xr3:uid="{00000000-0010-0000-0100-000028000000}" name="CL_F" dataDxfId="44"/>
    <tableColumn id="41" xr3:uid="{00000000-0010-0000-0100-000029000000}" name="CL µeq L-1" dataDxfId="43"/>
    <tableColumn id="42" xr3:uid="{00000000-0010-0000-0100-00002A000000}" name="TOC µmols C L-1" dataDxfId="42"/>
    <tableColumn id="43" xr3:uid="{00000000-0010-0000-0100-00002B000000}" name="TOC_F" dataDxfId="41"/>
    <tableColumn id="59" xr3:uid="{00000000-0010-0000-0100-00003B000000}" name="TN mg L-1" dataDxfId="40"/>
    <tableColumn id="58" xr3:uid="{00000000-0010-0000-0100-00003A000000}" name="TN_F" dataDxfId="39"/>
    <tableColumn id="44" xr3:uid="{00000000-0010-0000-0100-00002C000000}" name="COMMENT" dataDxfId="38"/>
    <tableColumn id="45" xr3:uid="{00000000-0010-0000-0100-00002D000000}" name="CATION_ANION_RATIO" dataDxfId="37"/>
    <tableColumn id="46" xr3:uid="{00000000-0010-0000-0100-00002E000000}" name="SUM_CATIONS µeq L-1" dataDxfId="36"/>
    <tableColumn id="47" xr3:uid="{00000000-0010-0000-0100-00002F000000}" name="SUM_ANIONS µeq L-1" dataDxfId="35"/>
    <tableColumn id="48" xr3:uid="{00000000-0010-0000-0100-000030000000}" name="RPD" dataDxfId="34"/>
    <tableColumn id="49" xr3:uid="{00000000-0010-0000-0100-000031000000}" name="MP_TEST" dataDxfId="33"/>
    <tableColumn id="50" xr3:uid="{00000000-0010-0000-0100-000032000000}" name="MISS_MAJ_ION" dataDxfId="32"/>
    <tableColumn id="8" xr3:uid="{00000000-0010-0000-0100-000008000000}" name="Glyoxalate_ppb" dataDxfId="31"/>
    <tableColumn id="51" xr3:uid="{00000000-0010-0000-0100-000033000000}" name="Formate_ppb" dataDxfId="30"/>
    <tableColumn id="52" xr3:uid="{00000000-0010-0000-0100-000034000000}" name="AcetateGlycolate_ppb" dataDxfId="29"/>
    <tableColumn id="53" xr3:uid="{00000000-0010-0000-0100-000035000000}" name="Lactate_ppb" dataDxfId="28"/>
    <tableColumn id="54" xr3:uid="{00000000-0010-0000-0100-000036000000}" name="Malonate_ppb" dataDxfId="27"/>
    <tableColumn id="55" xr3:uid="{00000000-0010-0000-0100-000037000000}" name="Oxalate_ppb" dataDxfId="26"/>
    <tableColumn id="56" xr3:uid="{00000000-0010-0000-0100-000038000000}" name="Pyruvate_ppb" dataDxfId="25"/>
    <tableColumn id="57" xr3:uid="{00000000-0010-0000-0100-000039000000}" name="SuccinateMalate_ppb" dataDxfId="24"/>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_Query_from_chem" displayName="Table_Query_from_chem" ref="A6:V63" totalsRowShown="0" headerRowDxfId="23" dataDxfId="22">
  <tableColumns count="22">
    <tableColumn id="2" xr3:uid="{00000000-0010-0000-0200-000002000000}" name="LABNO" dataDxfId="21"/>
    <tableColumn id="3" xr3:uid="{00000000-0010-0000-0200-000003000000}" name="SAMPLEDATE" dataDxfId="20"/>
    <tableColumn id="5" xr3:uid="{00000000-0010-0000-0200-000005000000}" name="SO4_mg L-1" dataDxfId="19"/>
    <tableColumn id="6" xr3:uid="{00000000-0010-0000-0200-000006000000}" name="NO3_mg L-1" dataDxfId="18"/>
    <tableColumn id="7" xr3:uid="{00000000-0010-0000-0200-000007000000}" name="Cl_mg L-1" dataDxfId="17"/>
    <tableColumn id="8" xr3:uid="{00000000-0010-0000-0200-000008000000}" name="Ca_mg L-1" dataDxfId="16"/>
    <tableColumn id="9" xr3:uid="{00000000-0010-0000-0200-000009000000}" name="Mg_mg L-1" dataDxfId="15"/>
    <tableColumn id="10" xr3:uid="{00000000-0010-0000-0200-00000A000000}" name="Na_mg L-1" dataDxfId="14"/>
    <tableColumn id="11" xr3:uid="{00000000-0010-0000-0200-00000B000000}" name="K_mg L-1" dataDxfId="13"/>
    <tableColumn id="12" xr3:uid="{00000000-0010-0000-0200-00000C000000}" name="NH4_mg L-1" dataDxfId="12"/>
    <tableColumn id="13" xr3:uid="{00000000-0010-0000-0200-00000D000000}" name="TOC mg L-1" dataDxfId="11"/>
    <tableColumn id="14" xr3:uid="{00000000-0010-0000-0200-00000E000000}" name="LABPH" dataDxfId="10"/>
    <tableColumn id="15" xr3:uid="{00000000-0010-0000-0200-00000F000000}" name="SPCOND µS cm-1" dataDxfId="9"/>
    <tableColumn id="22" xr3:uid="{00000000-0010-0000-0200-000016000000}" name="Glyoxalate_ppb" dataDxfId="8"/>
    <tableColumn id="21" xr3:uid="{00000000-0010-0000-0200-000015000000}" name="Formate_ppb" dataDxfId="7"/>
    <tableColumn id="20" xr3:uid="{00000000-0010-0000-0200-000014000000}" name="AcetateGlycolate_ppb" dataDxfId="6"/>
    <tableColumn id="19" xr3:uid="{00000000-0010-0000-0200-000013000000}" name="Lactate_ppb" dataDxfId="5"/>
    <tableColumn id="18" xr3:uid="{00000000-0010-0000-0200-000012000000}" name="Malonate_ppb" dataDxfId="4"/>
    <tableColumn id="17" xr3:uid="{00000000-0010-0000-0200-000011000000}" name="Oxalate_ppb" dataDxfId="3"/>
    <tableColumn id="4" xr3:uid="{00000000-0010-0000-0200-000004000000}" name="Pyruvate_ppb" dataDxfId="2"/>
    <tableColumn id="1" xr3:uid="{00000000-0010-0000-0200-000001000000}" name="SuccinateMalate_ppb" dataDxfId="1"/>
    <tableColumn id="16" xr3:uid="{00000000-0010-0000-0200-000010000000}" name="FIELD_NOTES"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adirondacklakessurvey.org/"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www.adirondacklakessurvey.or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adirondacklakessurve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C37"/>
  <sheetViews>
    <sheetView tabSelected="1" workbookViewId="0">
      <selection activeCell="B5" sqref="B5"/>
    </sheetView>
    <sheetView tabSelected="1" workbookViewId="1"/>
  </sheetViews>
  <sheetFormatPr defaultRowHeight="14.5" x14ac:dyDescent="0.35"/>
  <cols>
    <col min="3" max="3" width="15.54296875" bestFit="1" customWidth="1"/>
    <col min="4" max="4" width="32.26953125" bestFit="1" customWidth="1"/>
  </cols>
  <sheetData>
    <row r="3" spans="2:3" x14ac:dyDescent="0.35">
      <c r="B3" t="s">
        <v>135</v>
      </c>
    </row>
    <row r="4" spans="2:3" x14ac:dyDescent="0.35">
      <c r="B4" t="s">
        <v>134</v>
      </c>
    </row>
    <row r="5" spans="2:3" x14ac:dyDescent="0.35">
      <c r="B5" t="s">
        <v>187</v>
      </c>
    </row>
    <row r="7" spans="2:3" x14ac:dyDescent="0.35">
      <c r="B7" t="s">
        <v>125</v>
      </c>
    </row>
    <row r="10" spans="2:3" x14ac:dyDescent="0.35">
      <c r="B10" s="39" t="s">
        <v>170</v>
      </c>
    </row>
    <row r="11" spans="2:3" x14ac:dyDescent="0.35">
      <c r="B11" t="s">
        <v>65</v>
      </c>
      <c r="C11" t="s">
        <v>162</v>
      </c>
    </row>
    <row r="12" spans="2:3" x14ac:dyDescent="0.35">
      <c r="B12" t="s">
        <v>3</v>
      </c>
      <c r="C12" t="s">
        <v>163</v>
      </c>
    </row>
    <row r="13" spans="2:3" x14ac:dyDescent="0.35">
      <c r="B13" t="s">
        <v>2</v>
      </c>
      <c r="C13" t="s">
        <v>124</v>
      </c>
    </row>
    <row r="14" spans="2:3" x14ac:dyDescent="0.35">
      <c r="B14" t="s">
        <v>4</v>
      </c>
      <c r="C14" t="s">
        <v>164</v>
      </c>
    </row>
    <row r="15" spans="2:3" x14ac:dyDescent="0.35">
      <c r="B15" s="38" t="s">
        <v>68</v>
      </c>
      <c r="C15" t="s">
        <v>165</v>
      </c>
    </row>
    <row r="16" spans="2:3" x14ac:dyDescent="0.35">
      <c r="B16" s="38" t="s">
        <v>67</v>
      </c>
      <c r="C16" t="s">
        <v>166</v>
      </c>
    </row>
    <row r="17" spans="2:3" x14ac:dyDescent="0.35">
      <c r="B17" s="38" t="s">
        <v>66</v>
      </c>
      <c r="C17" t="s">
        <v>167</v>
      </c>
    </row>
    <row r="18" spans="2:3" x14ac:dyDescent="0.35">
      <c r="B18" s="38" t="s">
        <v>5</v>
      </c>
      <c r="C18" t="s">
        <v>168</v>
      </c>
    </row>
    <row r="19" spans="2:3" x14ac:dyDescent="0.35">
      <c r="B19" s="38" t="s">
        <v>6</v>
      </c>
      <c r="C19" t="s">
        <v>169</v>
      </c>
    </row>
    <row r="21" spans="2:3" x14ac:dyDescent="0.35">
      <c r="B21" t="s">
        <v>171</v>
      </c>
    </row>
    <row r="22" spans="2:3" ht="16.5" x14ac:dyDescent="0.35">
      <c r="B22" t="s">
        <v>176</v>
      </c>
    </row>
    <row r="23" spans="2:3" ht="16.5" x14ac:dyDescent="0.35">
      <c r="B23" t="s">
        <v>177</v>
      </c>
    </row>
    <row r="24" spans="2:3" ht="16.5" x14ac:dyDescent="0.35">
      <c r="B24" t="s">
        <v>178</v>
      </c>
    </row>
    <row r="25" spans="2:3" ht="16.5" x14ac:dyDescent="0.35">
      <c r="B25" t="s">
        <v>179</v>
      </c>
    </row>
    <row r="26" spans="2:3" ht="16.5" x14ac:dyDescent="0.35">
      <c r="B26" t="s">
        <v>180</v>
      </c>
    </row>
    <row r="27" spans="2:3" ht="16.5" x14ac:dyDescent="0.35">
      <c r="B27" t="s">
        <v>181</v>
      </c>
    </row>
    <row r="28" spans="2:3" ht="16.5" x14ac:dyDescent="0.35">
      <c r="B28" t="s">
        <v>182</v>
      </c>
    </row>
    <row r="29" spans="2:3" ht="16.5" x14ac:dyDescent="0.35">
      <c r="B29" t="s">
        <v>183</v>
      </c>
    </row>
    <row r="30" spans="2:3" ht="16.5" x14ac:dyDescent="0.35">
      <c r="B30" t="s">
        <v>184</v>
      </c>
    </row>
    <row r="31" spans="2:3" ht="16.5" x14ac:dyDescent="0.35">
      <c r="B31" t="s">
        <v>185</v>
      </c>
    </row>
    <row r="32" spans="2:3" ht="16.5" x14ac:dyDescent="0.35">
      <c r="B32" t="s">
        <v>186</v>
      </c>
    </row>
    <row r="34" spans="2:2" ht="16.5" x14ac:dyDescent="0.35">
      <c r="B34" t="s">
        <v>175</v>
      </c>
    </row>
    <row r="35" spans="2:2" ht="16.5" x14ac:dyDescent="0.35">
      <c r="B35" t="s">
        <v>172</v>
      </c>
    </row>
    <row r="36" spans="2:2" ht="16.5" x14ac:dyDescent="0.35">
      <c r="B36" t="s">
        <v>173</v>
      </c>
    </row>
    <row r="37" spans="2:2" ht="16.5" x14ac:dyDescent="0.35">
      <c r="B37"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BG123"/>
  <sheetViews>
    <sheetView topLeftCell="AJ1" zoomScale="70" zoomScaleNormal="70" workbookViewId="0">
      <selection activeCell="AZ32" sqref="AZ32"/>
    </sheetView>
    <sheetView workbookViewId="1"/>
  </sheetViews>
  <sheetFormatPr defaultRowHeight="14.5" x14ac:dyDescent="0.35"/>
  <cols>
    <col min="1" max="1" width="11.54296875" customWidth="1"/>
    <col min="2" max="2" width="16.08984375" bestFit="1" customWidth="1"/>
    <col min="3" max="3" width="18.26953125" bestFit="1" customWidth="1"/>
    <col min="4" max="4" width="10.26953125" bestFit="1" customWidth="1"/>
    <col min="5" max="5" width="12.26953125" bestFit="1" customWidth="1"/>
    <col min="6" max="6" width="9.1796875" bestFit="1" customWidth="1"/>
    <col min="7" max="7" width="6.453125" bestFit="1" customWidth="1"/>
    <col min="8" max="8" width="7.81640625" bestFit="1" customWidth="1"/>
    <col min="9" max="9" width="16.7265625" bestFit="1" customWidth="1"/>
    <col min="10" max="10" width="7.7265625" bestFit="1" customWidth="1"/>
    <col min="11" max="11" width="15.7265625" bestFit="1" customWidth="1"/>
    <col min="12" max="12" width="6.26953125" bestFit="1" customWidth="1"/>
    <col min="13" max="13" width="8.26953125" bestFit="1" customWidth="1"/>
    <col min="14" max="14" width="14.26953125" bestFit="1" customWidth="1"/>
    <col min="15" max="15" width="9.7265625" bestFit="1" customWidth="1"/>
    <col min="16" max="16" width="11.26953125" bestFit="1" customWidth="1"/>
    <col min="17" max="17" width="8.453125" bestFit="1" customWidth="1"/>
    <col min="18" max="18" width="5" bestFit="1" customWidth="1"/>
    <col min="19" max="19" width="9.1796875" bestFit="1" customWidth="1"/>
    <col min="20" max="20" width="9.26953125" bestFit="1" customWidth="1"/>
    <col min="21" max="21" width="5.7265625" bestFit="1" customWidth="1"/>
    <col min="22" max="22" width="9.7265625" bestFit="1" customWidth="1"/>
    <col min="23" max="23" width="8.7265625" bestFit="1" customWidth="1"/>
    <col min="24" max="24" width="5.26953125" bestFit="1" customWidth="1"/>
    <col min="25" max="25" width="9.26953125" bestFit="1" customWidth="1"/>
    <col min="26" max="26" width="7.26953125" bestFit="1" customWidth="1"/>
    <col min="27" max="27" width="3.7265625" bestFit="1" customWidth="1"/>
    <col min="28" max="28" width="7.81640625" bestFit="1" customWidth="1"/>
    <col min="29" max="29" width="9.7265625" bestFit="1" customWidth="1"/>
    <col min="30" max="30" width="6.26953125" bestFit="1" customWidth="1"/>
    <col min="31" max="31" width="10.26953125" bestFit="1" customWidth="1"/>
    <col min="32" max="32" width="9.453125" bestFit="1" customWidth="1"/>
    <col min="33" max="33" width="6" bestFit="1" customWidth="1"/>
    <col min="34" max="34" width="10.1796875" bestFit="1" customWidth="1"/>
    <col min="35" max="35" width="9.7265625" bestFit="1" customWidth="1"/>
    <col min="36" max="36" width="6.26953125" bestFit="1" customWidth="1"/>
    <col min="37" max="37" width="10.453125" bestFit="1" customWidth="1"/>
    <col min="38" max="38" width="8.1796875" bestFit="1" customWidth="1"/>
    <col min="39" max="39" width="4.7265625" bestFit="1" customWidth="1"/>
    <col min="40" max="40" width="8.7265625" bestFit="1" customWidth="1"/>
    <col min="41" max="41" width="13.7265625" bestFit="1" customWidth="1"/>
    <col min="42" max="42" width="6.26953125" bestFit="1" customWidth="1"/>
    <col min="43" max="43" width="13.7265625" bestFit="1" customWidth="1"/>
    <col min="44" max="44" width="7.26953125" bestFit="1" customWidth="1"/>
    <col min="45" max="45" width="40.26953125" style="15" bestFit="1" customWidth="1"/>
    <col min="46" max="46" width="20.26953125" bestFit="1" customWidth="1"/>
    <col min="47" max="47" width="19.26953125" bestFit="1" customWidth="1"/>
    <col min="48" max="48" width="18.453125" bestFit="1" customWidth="1"/>
    <col min="49" max="49" width="7.453125" bestFit="1" customWidth="1"/>
    <col min="50" max="50" width="8.54296875" bestFit="1" customWidth="1"/>
    <col min="51" max="51" width="13.7265625" bestFit="1" customWidth="1"/>
    <col min="52" max="52" width="18.81640625" bestFit="1" customWidth="1"/>
    <col min="53" max="53" width="16.08984375" bestFit="1" customWidth="1"/>
    <col min="54" max="54" width="26.54296875" bestFit="1" customWidth="1"/>
    <col min="55" max="55" width="15.6328125" bestFit="1" customWidth="1"/>
    <col min="56" max="56" width="17.26953125" bestFit="1" customWidth="1"/>
    <col min="57" max="57" width="15.6328125" bestFit="1" customWidth="1"/>
    <col min="58" max="58" width="16.90625" bestFit="1" customWidth="1"/>
    <col min="59" max="59" width="26" bestFit="1" customWidth="1"/>
  </cols>
  <sheetData>
    <row r="1" spans="1:59" ht="15.5" x14ac:dyDescent="0.35">
      <c r="A1" s="1" t="s">
        <v>95</v>
      </c>
      <c r="AF1" s="10"/>
      <c r="AI1" s="10"/>
    </row>
    <row r="2" spans="1:59" x14ac:dyDescent="0.35">
      <c r="A2" s="2" t="s">
        <v>96</v>
      </c>
      <c r="AC2" s="10"/>
      <c r="AF2" s="10"/>
      <c r="AI2" s="10"/>
      <c r="AO2" s="10"/>
    </row>
    <row r="3" spans="1:59" x14ac:dyDescent="0.35">
      <c r="A3" s="2"/>
      <c r="AO3" s="10"/>
    </row>
    <row r="4" spans="1:59" x14ac:dyDescent="0.35">
      <c r="A4" s="3" t="s">
        <v>130</v>
      </c>
      <c r="S4" s="10"/>
      <c r="V4" s="10"/>
      <c r="Y4" s="10"/>
      <c r="AB4" s="10"/>
      <c r="AE4" s="10"/>
      <c r="AH4" s="10"/>
      <c r="AK4" s="10"/>
      <c r="AN4" s="10"/>
      <c r="AO4" s="10"/>
    </row>
    <row r="6" spans="1:59" ht="16.5" x14ac:dyDescent="0.35">
      <c r="A6" s="29" t="s">
        <v>0</v>
      </c>
      <c r="B6" s="30" t="s">
        <v>105</v>
      </c>
      <c r="C6" s="31" t="s">
        <v>104</v>
      </c>
      <c r="D6" s="31" t="s">
        <v>110</v>
      </c>
      <c r="E6" s="31" t="s">
        <v>18</v>
      </c>
      <c r="F6" s="31" t="s">
        <v>19</v>
      </c>
      <c r="G6" s="31" t="s">
        <v>9</v>
      </c>
      <c r="H6" s="31" t="s">
        <v>20</v>
      </c>
      <c r="I6" s="31" t="s">
        <v>21</v>
      </c>
      <c r="J6" s="31" t="s">
        <v>10</v>
      </c>
      <c r="K6" s="31" t="s">
        <v>22</v>
      </c>
      <c r="L6" s="31" t="s">
        <v>7</v>
      </c>
      <c r="M6" s="31" t="s">
        <v>15</v>
      </c>
      <c r="N6" s="31" t="s">
        <v>23</v>
      </c>
      <c r="O6" s="31" t="s">
        <v>16</v>
      </c>
      <c r="P6" s="31" t="s">
        <v>24</v>
      </c>
      <c r="Q6" s="31" t="s">
        <v>25</v>
      </c>
      <c r="R6" s="31" t="s">
        <v>113</v>
      </c>
      <c r="S6" s="31" t="s">
        <v>26</v>
      </c>
      <c r="T6" s="31" t="s">
        <v>27</v>
      </c>
      <c r="U6" s="31" t="s">
        <v>114</v>
      </c>
      <c r="V6" s="31" t="s">
        <v>28</v>
      </c>
      <c r="W6" s="31" t="s">
        <v>29</v>
      </c>
      <c r="X6" s="31" t="s">
        <v>115</v>
      </c>
      <c r="Y6" s="31" t="s">
        <v>30</v>
      </c>
      <c r="Z6" s="31" t="s">
        <v>31</v>
      </c>
      <c r="AA6" s="31" t="s">
        <v>116</v>
      </c>
      <c r="AB6" s="31" t="s">
        <v>32</v>
      </c>
      <c r="AC6" s="31" t="s">
        <v>33</v>
      </c>
      <c r="AD6" s="31" t="s">
        <v>117</v>
      </c>
      <c r="AE6" s="31" t="s">
        <v>34</v>
      </c>
      <c r="AF6" s="31" t="s">
        <v>35</v>
      </c>
      <c r="AG6" s="31" t="s">
        <v>118</v>
      </c>
      <c r="AH6" s="31" t="s">
        <v>36</v>
      </c>
      <c r="AI6" s="31" t="s">
        <v>37</v>
      </c>
      <c r="AJ6" s="31" t="s">
        <v>119</v>
      </c>
      <c r="AK6" s="31" t="s">
        <v>38</v>
      </c>
      <c r="AL6" s="31" t="s">
        <v>39</v>
      </c>
      <c r="AM6" s="31" t="s">
        <v>120</v>
      </c>
      <c r="AN6" s="31" t="s">
        <v>40</v>
      </c>
      <c r="AO6" s="31" t="s">
        <v>189</v>
      </c>
      <c r="AP6" s="31" t="s">
        <v>121</v>
      </c>
      <c r="AQ6" s="31" t="s">
        <v>128</v>
      </c>
      <c r="AR6" s="31" t="s">
        <v>126</v>
      </c>
      <c r="AS6" s="34" t="s">
        <v>17</v>
      </c>
      <c r="AT6" s="31" t="s">
        <v>11</v>
      </c>
      <c r="AU6" s="31" t="s">
        <v>41</v>
      </c>
      <c r="AV6" s="31" t="s">
        <v>42</v>
      </c>
      <c r="AW6" s="31" t="s">
        <v>12</v>
      </c>
      <c r="AX6" s="31" t="s">
        <v>13</v>
      </c>
      <c r="AY6" s="31" t="s">
        <v>14</v>
      </c>
      <c r="AZ6" s="32" t="s">
        <v>97</v>
      </c>
      <c r="BA6" s="23" t="s">
        <v>107</v>
      </c>
      <c r="BB6" s="32" t="s">
        <v>98</v>
      </c>
      <c r="BC6" s="32" t="s">
        <v>99</v>
      </c>
      <c r="BD6" s="32" t="s">
        <v>100</v>
      </c>
      <c r="BE6" s="32" t="s">
        <v>101</v>
      </c>
      <c r="BF6" s="32" t="s">
        <v>102</v>
      </c>
      <c r="BG6" s="32" t="s">
        <v>103</v>
      </c>
    </row>
    <row r="7" spans="1:59" x14ac:dyDescent="0.35">
      <c r="A7" s="23">
        <v>2015602</v>
      </c>
      <c r="B7" s="24">
        <v>43986.25</v>
      </c>
      <c r="C7" s="26">
        <v>9.5885248000000001</v>
      </c>
      <c r="D7" s="23"/>
      <c r="E7" s="23">
        <v>7444</v>
      </c>
      <c r="F7" s="27">
        <v>0.59714699000000004</v>
      </c>
      <c r="G7" s="23"/>
      <c r="H7" s="26">
        <v>7.7668942999999997</v>
      </c>
      <c r="I7" s="25">
        <v>306.7457</v>
      </c>
      <c r="J7" s="23" t="str">
        <f>CHOOSE(1+ABS(ROUND(Table_Query_from_chem3[[#This Row],[WINDDIR_AVG °AZ]]/45,0)),"N","NE","E","SE","S","SW","W","NW","N")</f>
        <v>NW</v>
      </c>
      <c r="K7" s="26">
        <v>13.492183000000001</v>
      </c>
      <c r="L7" s="23">
        <v>6.0869999000000004</v>
      </c>
      <c r="M7" s="23"/>
      <c r="N7" s="26">
        <v>12.092000000000001</v>
      </c>
      <c r="O7" s="23"/>
      <c r="P7" s="21">
        <v>0.81846498999999995</v>
      </c>
      <c r="Q7" s="21">
        <v>0.377</v>
      </c>
      <c r="R7" s="21" t="s">
        <v>51</v>
      </c>
      <c r="S7" s="21">
        <v>18.813313999999998</v>
      </c>
      <c r="T7" s="21">
        <v>6.6000000000000003E-2</v>
      </c>
      <c r="U7" s="21" t="s">
        <v>51</v>
      </c>
      <c r="V7" s="21">
        <v>5.4309811999999997</v>
      </c>
      <c r="W7" s="21">
        <v>2.6000000999999998E-2</v>
      </c>
      <c r="X7" s="21"/>
      <c r="Y7" s="21">
        <v>1.1309364</v>
      </c>
      <c r="Z7" s="21">
        <v>3.6999999999999998E-2</v>
      </c>
      <c r="AA7" s="21" t="s">
        <v>51</v>
      </c>
      <c r="AB7" s="21">
        <v>0.94633268999999998</v>
      </c>
      <c r="AC7" s="21">
        <v>1.0680000000000001</v>
      </c>
      <c r="AD7" s="21" t="s">
        <v>51</v>
      </c>
      <c r="AE7" s="21">
        <v>59.205055000000002</v>
      </c>
      <c r="AF7" s="21">
        <v>0.88999998999999996</v>
      </c>
      <c r="AG7" s="21" t="s">
        <v>51</v>
      </c>
      <c r="AH7" s="21">
        <v>18.923083999999999</v>
      </c>
      <c r="AI7" s="21">
        <v>1.4590000000000001</v>
      </c>
      <c r="AJ7" s="21" t="s">
        <v>51</v>
      </c>
      <c r="AK7" s="21">
        <v>23.530398999999999</v>
      </c>
      <c r="AL7" s="21">
        <v>4.5999999999999999E-2</v>
      </c>
      <c r="AM7" s="21"/>
      <c r="AN7" s="21">
        <v>1.2974924999999999</v>
      </c>
      <c r="AO7" s="21">
        <v>312.5</v>
      </c>
      <c r="AP7" s="21" t="s">
        <v>51</v>
      </c>
      <c r="AQ7" s="21"/>
      <c r="AR7" s="21"/>
      <c r="AS7" s="33"/>
      <c r="AT7" s="21">
        <v>1.9734278000000001</v>
      </c>
      <c r="AU7" s="21">
        <v>86.339393999999999</v>
      </c>
      <c r="AV7" s="21">
        <v>43.750976999999999</v>
      </c>
      <c r="AW7" s="21">
        <v>65.475127999999998</v>
      </c>
      <c r="AX7" s="21" t="s">
        <v>51</v>
      </c>
      <c r="AY7" s="21"/>
      <c r="AZ7" s="25" t="s">
        <v>112</v>
      </c>
      <c r="BA7" s="44" t="s">
        <v>112</v>
      </c>
      <c r="BB7" s="44" t="s">
        <v>112</v>
      </c>
      <c r="BC7" s="25" t="s">
        <v>112</v>
      </c>
      <c r="BD7" s="25" t="s">
        <v>112</v>
      </c>
      <c r="BE7" s="25" t="s">
        <v>112</v>
      </c>
      <c r="BF7" s="25" t="s">
        <v>112</v>
      </c>
      <c r="BG7" s="21" t="s">
        <v>112</v>
      </c>
    </row>
    <row r="8" spans="1:59" x14ac:dyDescent="0.35">
      <c r="A8" s="23">
        <v>2015904</v>
      </c>
      <c r="B8" s="24">
        <v>43989.25</v>
      </c>
      <c r="C8" s="26">
        <v>7.2196302000000001</v>
      </c>
      <c r="D8" s="23"/>
      <c r="E8" s="23">
        <v>4114</v>
      </c>
      <c r="F8" s="27">
        <v>0.56504076999999997</v>
      </c>
      <c r="G8" s="23"/>
      <c r="H8" s="26">
        <v>4.0443878</v>
      </c>
      <c r="I8" s="25">
        <v>130.91535999999999</v>
      </c>
      <c r="J8" s="23" t="str">
        <f>CHOOSE(1+ABS(ROUND(Table_Query_from_chem3[[#This Row],[WINDDIR_AVG °AZ]]/45,0)),"N","NE","E","SE","S","SW","W","NW","N")</f>
        <v>SE</v>
      </c>
      <c r="K8" s="26">
        <v>8.9955081999999997</v>
      </c>
      <c r="L8" s="23">
        <v>6.3579998</v>
      </c>
      <c r="M8" s="23"/>
      <c r="N8" s="26">
        <v>9.9049996999999994</v>
      </c>
      <c r="O8" s="23"/>
      <c r="P8" s="21">
        <v>0.43853089000000001</v>
      </c>
      <c r="Q8" s="21">
        <v>0.47299998999999998</v>
      </c>
      <c r="R8" s="21"/>
      <c r="S8" s="21">
        <v>23.603971000000001</v>
      </c>
      <c r="T8" s="21">
        <v>9.6000001000000001E-2</v>
      </c>
      <c r="U8" s="21"/>
      <c r="V8" s="21">
        <v>7.8996091000000002</v>
      </c>
      <c r="W8" s="21">
        <v>1.4E-2</v>
      </c>
      <c r="X8" s="21"/>
      <c r="Y8" s="21">
        <v>0.60896569</v>
      </c>
      <c r="Z8" s="21">
        <v>3.5999997999999998E-2</v>
      </c>
      <c r="AA8" s="21"/>
      <c r="AB8" s="21">
        <v>0.92075616000000005</v>
      </c>
      <c r="AC8" s="21">
        <v>0.69999999000000002</v>
      </c>
      <c r="AD8" s="21"/>
      <c r="AE8" s="21">
        <v>38.804813000000003</v>
      </c>
      <c r="AF8" s="21">
        <v>0.95099997999999997</v>
      </c>
      <c r="AG8" s="21"/>
      <c r="AH8" s="21">
        <v>20.22006</v>
      </c>
      <c r="AI8" s="21">
        <v>0.73100001000000003</v>
      </c>
      <c r="AJ8" s="21"/>
      <c r="AK8" s="21">
        <v>11.789391</v>
      </c>
      <c r="AL8" s="21">
        <v>4.8000000000000001E-2</v>
      </c>
      <c r="AM8" s="21"/>
      <c r="AN8" s="21">
        <v>1.3539052</v>
      </c>
      <c r="AO8" s="21">
        <v>281.16665999999998</v>
      </c>
      <c r="AP8" s="21"/>
      <c r="AQ8" s="21"/>
      <c r="AR8" s="21"/>
      <c r="AS8" s="33"/>
      <c r="AT8" s="21">
        <v>2.1662566999999999</v>
      </c>
      <c r="AU8" s="21">
        <v>72.273598000000007</v>
      </c>
      <c r="AV8" s="21">
        <v>33.363357999999998</v>
      </c>
      <c r="AW8" s="21">
        <v>73.667854000000005</v>
      </c>
      <c r="AX8" s="21"/>
      <c r="AY8" s="21"/>
      <c r="AZ8" s="25" t="s">
        <v>112</v>
      </c>
      <c r="BA8" s="45" t="s">
        <v>112</v>
      </c>
      <c r="BB8" s="45" t="s">
        <v>112</v>
      </c>
      <c r="BC8" s="25" t="s">
        <v>112</v>
      </c>
      <c r="BD8" s="25" t="s">
        <v>112</v>
      </c>
      <c r="BE8" s="25" t="s">
        <v>112</v>
      </c>
      <c r="BF8" s="25" t="s">
        <v>112</v>
      </c>
      <c r="BG8" s="21" t="s">
        <v>112</v>
      </c>
    </row>
    <row r="9" spans="1:59" x14ac:dyDescent="0.35">
      <c r="A9" s="23">
        <v>2015905</v>
      </c>
      <c r="B9" s="24">
        <v>43989.75</v>
      </c>
      <c r="C9" s="26">
        <v>1.0521293</v>
      </c>
      <c r="D9" s="23"/>
      <c r="E9" s="23">
        <v>411</v>
      </c>
      <c r="F9" s="27">
        <v>0.14458773</v>
      </c>
      <c r="G9" s="23"/>
      <c r="H9" s="26">
        <v>3.5453901000000001</v>
      </c>
      <c r="I9" s="25">
        <v>88.859436000000002</v>
      </c>
      <c r="J9" s="23" t="str">
        <f>CHOOSE(1+ABS(ROUND(Table_Query_from_chem3[[#This Row],[WINDDIR_AVG °AZ]]/45,0)),"N","NE","E","SE","S","SW","W","NW","N")</f>
        <v>E</v>
      </c>
      <c r="K9" s="26">
        <v>6.0634489</v>
      </c>
      <c r="L9" s="23">
        <v>6.1420002</v>
      </c>
      <c r="M9" s="23"/>
      <c r="N9" s="26">
        <v>7.9139999999999997</v>
      </c>
      <c r="O9" s="23"/>
      <c r="P9" s="21">
        <v>0.72110713000000004</v>
      </c>
      <c r="Q9" s="21">
        <v>0.54000002000000003</v>
      </c>
      <c r="R9" s="21"/>
      <c r="S9" s="21">
        <v>26.947452999999999</v>
      </c>
      <c r="T9" s="21">
        <v>0.214</v>
      </c>
      <c r="U9" s="21"/>
      <c r="V9" s="21">
        <v>17.609545000000001</v>
      </c>
      <c r="W9" s="21">
        <v>3.0999999E-2</v>
      </c>
      <c r="X9" s="21"/>
      <c r="Y9" s="21">
        <v>1.3484240999999999</v>
      </c>
      <c r="Z9" s="21">
        <v>0.185</v>
      </c>
      <c r="AA9" s="21"/>
      <c r="AB9" s="21">
        <v>4.7316637000000004</v>
      </c>
      <c r="AC9" s="21">
        <v>0.21199999999999999</v>
      </c>
      <c r="AD9" s="21"/>
      <c r="AE9" s="21">
        <v>11.752314999999999</v>
      </c>
      <c r="AF9" s="21">
        <v>0.64700000999999996</v>
      </c>
      <c r="AG9" s="21"/>
      <c r="AH9" s="21">
        <v>13.756444999999999</v>
      </c>
      <c r="AI9" s="21">
        <v>0.60399997000000005</v>
      </c>
      <c r="AJ9" s="21"/>
      <c r="AK9" s="21">
        <v>9.7411651999999993</v>
      </c>
      <c r="AL9" s="21">
        <v>8.1000000000000003E-2</v>
      </c>
      <c r="AM9" s="21"/>
      <c r="AN9" s="21">
        <v>2.2847149</v>
      </c>
      <c r="AO9" s="21">
        <v>503.41665999999998</v>
      </c>
      <c r="AP9" s="21"/>
      <c r="AQ9" s="21"/>
      <c r="AR9" s="21"/>
      <c r="AS9" s="33"/>
      <c r="AT9" s="21">
        <v>2.4476260999999999</v>
      </c>
      <c r="AU9" s="21">
        <v>63.105494999999998</v>
      </c>
      <c r="AV9" s="21">
        <v>25.782326000000001</v>
      </c>
      <c r="AW9" s="21">
        <v>83.978142000000005</v>
      </c>
      <c r="AX9" s="21"/>
      <c r="AY9" s="21"/>
      <c r="AZ9" s="25" t="s">
        <v>112</v>
      </c>
      <c r="BA9" s="44" t="s">
        <v>112</v>
      </c>
      <c r="BB9" s="44" t="s">
        <v>112</v>
      </c>
      <c r="BC9" s="25" t="s">
        <v>112</v>
      </c>
      <c r="BD9" s="25" t="s">
        <v>112</v>
      </c>
      <c r="BE9" s="25" t="s">
        <v>112</v>
      </c>
      <c r="BF9" s="25" t="s">
        <v>112</v>
      </c>
      <c r="BG9" s="21" t="s">
        <v>112</v>
      </c>
    </row>
    <row r="10" spans="1:59" x14ac:dyDescent="0.35">
      <c r="A10" s="23">
        <v>2016303</v>
      </c>
      <c r="B10" s="24">
        <v>43993.75</v>
      </c>
      <c r="C10" s="26">
        <v>7.4550632999999999</v>
      </c>
      <c r="D10" s="23"/>
      <c r="E10" s="23">
        <v>2561</v>
      </c>
      <c r="F10" s="27">
        <v>0.60658776999999997</v>
      </c>
      <c r="G10" s="23"/>
      <c r="H10" s="26">
        <v>13.062128</v>
      </c>
      <c r="I10" s="25">
        <v>274.00344999999999</v>
      </c>
      <c r="J10" s="23" t="str">
        <f>CHOOSE(1+ABS(ROUND(Table_Query_from_chem3[[#This Row],[WINDDIR_AVG °AZ]]/45,0)),"N","NE","E","SE","S","SW","W","NW","N")</f>
        <v>W</v>
      </c>
      <c r="K10" s="26">
        <v>10.458432</v>
      </c>
      <c r="L10" s="23">
        <v>6.2870001999999996</v>
      </c>
      <c r="M10" s="23"/>
      <c r="N10" s="26">
        <v>12.06</v>
      </c>
      <c r="O10" s="23"/>
      <c r="P10" s="21">
        <v>0.51641612999999997</v>
      </c>
      <c r="Q10" s="21">
        <v>0.41199999999999998</v>
      </c>
      <c r="R10" s="21"/>
      <c r="S10" s="21">
        <v>20.559908</v>
      </c>
      <c r="T10" s="21">
        <v>7.2999998999999996E-2</v>
      </c>
      <c r="U10" s="21"/>
      <c r="V10" s="21">
        <v>6.0069942000000003</v>
      </c>
      <c r="W10" s="21">
        <v>8.7999999999999995E-2</v>
      </c>
      <c r="X10" s="21"/>
      <c r="Y10" s="21">
        <v>3.8277844999999999</v>
      </c>
      <c r="Z10" s="21">
        <v>7.9999998000000003E-2</v>
      </c>
      <c r="AA10" s="21"/>
      <c r="AB10" s="21">
        <v>2.0461247</v>
      </c>
      <c r="AC10" s="21">
        <v>0.91000002999999996</v>
      </c>
      <c r="AD10" s="21"/>
      <c r="AE10" s="21">
        <v>50.446255000000001</v>
      </c>
      <c r="AF10" s="21">
        <v>0.92299998000000005</v>
      </c>
      <c r="AG10" s="21"/>
      <c r="AH10" s="21">
        <v>19.624727</v>
      </c>
      <c r="AI10" s="21">
        <v>1.409</v>
      </c>
      <c r="AJ10" s="21"/>
      <c r="AK10" s="21">
        <v>22.72401</v>
      </c>
      <c r="AL10" s="21">
        <v>7.9999998000000003E-2</v>
      </c>
      <c r="AM10" s="21"/>
      <c r="AN10" s="21">
        <v>2.2565086000000001</v>
      </c>
      <c r="AO10" s="21">
        <v>282.91665999999998</v>
      </c>
      <c r="AP10" s="21"/>
      <c r="AQ10" s="21"/>
      <c r="AR10" s="21"/>
      <c r="AS10" s="33"/>
      <c r="AT10" s="21">
        <v>1.8697329</v>
      </c>
      <c r="AU10" s="21">
        <v>83.399895000000001</v>
      </c>
      <c r="AV10" s="21">
        <v>44.605246999999999</v>
      </c>
      <c r="AW10" s="21">
        <v>60.614201000000001</v>
      </c>
      <c r="AX10" s="21"/>
      <c r="AY10" s="21"/>
      <c r="AZ10" s="25" t="s">
        <v>112</v>
      </c>
      <c r="BA10" s="45" t="s">
        <v>112</v>
      </c>
      <c r="BB10" s="45" t="s">
        <v>112</v>
      </c>
      <c r="BC10" s="25" t="s">
        <v>112</v>
      </c>
      <c r="BD10" s="25" t="s">
        <v>112</v>
      </c>
      <c r="BE10" s="25" t="s">
        <v>112</v>
      </c>
      <c r="BF10" s="25" t="s">
        <v>112</v>
      </c>
      <c r="BG10" s="21" t="s">
        <v>112</v>
      </c>
    </row>
    <row r="11" spans="1:59" x14ac:dyDescent="0.35">
      <c r="A11" s="23">
        <v>2017601</v>
      </c>
      <c r="B11" s="24">
        <v>44006.75</v>
      </c>
      <c r="C11" s="26">
        <v>11.743990999999999</v>
      </c>
      <c r="D11" s="23"/>
      <c r="E11" s="23">
        <v>2530</v>
      </c>
      <c r="F11" s="27">
        <v>0.62526727000000004</v>
      </c>
      <c r="G11" s="23"/>
      <c r="H11" s="26">
        <v>10.154226</v>
      </c>
      <c r="I11" s="25">
        <v>275.44756999999998</v>
      </c>
      <c r="J11" s="23" t="str">
        <f>CHOOSE(1+ABS(ROUND(Table_Query_from_chem3[[#This Row],[WINDDIR_AVG °AZ]]/45,0)),"N","NE","E","SE","S","SW","W","NW","N")</f>
        <v>W</v>
      </c>
      <c r="K11" s="26">
        <v>9.2661332999999999</v>
      </c>
      <c r="L11" s="23">
        <v>6.0789999999999997</v>
      </c>
      <c r="M11" s="23"/>
      <c r="N11" s="26">
        <v>6.3210001</v>
      </c>
      <c r="O11" s="23"/>
      <c r="P11" s="21">
        <v>0.83368116999999997</v>
      </c>
      <c r="Q11" s="21">
        <v>0.11799999999999999</v>
      </c>
      <c r="R11" s="21"/>
      <c r="S11" s="21">
        <v>5.8885173999999996</v>
      </c>
      <c r="T11" s="21">
        <v>2.8000001E-2</v>
      </c>
      <c r="U11" s="21"/>
      <c r="V11" s="21">
        <v>2.3040525999999999</v>
      </c>
      <c r="W11" s="21">
        <v>1.2E-2</v>
      </c>
      <c r="X11" s="21"/>
      <c r="Y11" s="21">
        <v>0.52197062999999999</v>
      </c>
      <c r="Z11" s="21">
        <v>1.6000001E-2</v>
      </c>
      <c r="AA11" s="21"/>
      <c r="AB11" s="21">
        <v>0.40922496000000003</v>
      </c>
      <c r="AC11" s="21">
        <v>0.61500001000000004</v>
      </c>
      <c r="AD11" s="21"/>
      <c r="AE11" s="21">
        <v>34.092799999999997</v>
      </c>
      <c r="AF11" s="21">
        <v>0.60199999999999998</v>
      </c>
      <c r="AG11" s="21"/>
      <c r="AH11" s="21">
        <v>12.799659999999999</v>
      </c>
      <c r="AI11" s="21">
        <v>0.60199999999999998</v>
      </c>
      <c r="AJ11" s="21"/>
      <c r="AK11" s="21">
        <v>9.7089099999999995</v>
      </c>
      <c r="AL11" s="21">
        <v>3.4000002000000001E-2</v>
      </c>
      <c r="AM11" s="21"/>
      <c r="AN11" s="21">
        <v>0.95901614000000002</v>
      </c>
      <c r="AO11" s="21">
        <v>131.75</v>
      </c>
      <c r="AP11" s="21"/>
      <c r="AQ11" s="21"/>
      <c r="AR11" s="21"/>
      <c r="AS11" s="33"/>
      <c r="AT11" s="21">
        <v>1.8768206000000001</v>
      </c>
      <c r="AU11" s="21">
        <v>44.044449</v>
      </c>
      <c r="AV11" s="21">
        <v>23.467587000000002</v>
      </c>
      <c r="AW11" s="21">
        <v>60.957611</v>
      </c>
      <c r="AX11" s="21"/>
      <c r="AY11" s="21"/>
      <c r="AZ11" s="25" t="s">
        <v>112</v>
      </c>
      <c r="BA11" s="44" t="s">
        <v>112</v>
      </c>
      <c r="BB11" s="44" t="s">
        <v>112</v>
      </c>
      <c r="BC11" s="25" t="s">
        <v>112</v>
      </c>
      <c r="BD11" s="25" t="s">
        <v>112</v>
      </c>
      <c r="BE11" s="25" t="s">
        <v>112</v>
      </c>
      <c r="BF11" s="25" t="s">
        <v>112</v>
      </c>
      <c r="BG11" s="21" t="s">
        <v>112</v>
      </c>
    </row>
    <row r="12" spans="1:59" x14ac:dyDescent="0.35">
      <c r="A12" s="23">
        <v>2018004</v>
      </c>
      <c r="B12" s="24">
        <v>44010.25</v>
      </c>
      <c r="C12" s="26">
        <v>10.043494000000001</v>
      </c>
      <c r="D12" s="23"/>
      <c r="E12" s="23">
        <v>6420</v>
      </c>
      <c r="F12" s="27">
        <v>0.77760046999999999</v>
      </c>
      <c r="G12" s="23"/>
      <c r="H12" s="26">
        <v>12.217805</v>
      </c>
      <c r="I12" s="25">
        <v>286.82754999999997</v>
      </c>
      <c r="J12" s="23" t="str">
        <f>CHOOSE(1+ABS(ROUND(Table_Query_from_chem3[[#This Row],[WINDDIR_AVG °AZ]]/45,0)),"N","NE","E","SE","S","SW","W","NW","N")</f>
        <v>W</v>
      </c>
      <c r="K12" s="26">
        <v>9.6169834000000005</v>
      </c>
      <c r="L12" s="23">
        <v>6.1509999999999998</v>
      </c>
      <c r="M12" s="23"/>
      <c r="N12" s="26">
        <v>11.177</v>
      </c>
      <c r="O12" s="23"/>
      <c r="P12" s="21">
        <v>0.70631754000000002</v>
      </c>
      <c r="Q12" s="21">
        <v>0.36199998999999999</v>
      </c>
      <c r="R12" s="21"/>
      <c r="S12" s="21">
        <v>18.064774</v>
      </c>
      <c r="T12" s="21">
        <v>7.5999997999999999E-2</v>
      </c>
      <c r="U12" s="21"/>
      <c r="V12" s="21">
        <v>6.2538571000000003</v>
      </c>
      <c r="W12" s="21">
        <v>2.5000000000000001E-2</v>
      </c>
      <c r="X12" s="21"/>
      <c r="Y12" s="21">
        <v>1.0874387999999999</v>
      </c>
      <c r="Z12" s="21">
        <v>2.1000000000000001E-2</v>
      </c>
      <c r="AA12" s="21"/>
      <c r="AB12" s="21">
        <v>0.53710776999999998</v>
      </c>
      <c r="AC12" s="21">
        <v>1.0069999999999999</v>
      </c>
      <c r="AD12" s="21"/>
      <c r="AE12" s="21">
        <v>55.823493999999997</v>
      </c>
      <c r="AF12" s="21">
        <v>0.84200001000000002</v>
      </c>
      <c r="AG12" s="21"/>
      <c r="AH12" s="21">
        <v>17.902514</v>
      </c>
      <c r="AI12" s="21">
        <v>1.444</v>
      </c>
      <c r="AJ12" s="21"/>
      <c r="AK12" s="21">
        <v>23.288482999999999</v>
      </c>
      <c r="AL12" s="21">
        <v>3.5999997999999998E-2</v>
      </c>
      <c r="AM12" s="21"/>
      <c r="AN12" s="21">
        <v>1.0154289000000001</v>
      </c>
      <c r="AO12" s="21">
        <v>283.25</v>
      </c>
      <c r="AP12" s="21"/>
      <c r="AQ12" s="21"/>
      <c r="AR12" s="21"/>
      <c r="AS12" s="33"/>
      <c r="AT12" s="21">
        <v>1.9539223999999999</v>
      </c>
      <c r="AU12" s="21">
        <v>82.468079000000003</v>
      </c>
      <c r="AV12" s="21">
        <v>42.206425000000003</v>
      </c>
      <c r="AW12" s="21">
        <v>64.586830000000006</v>
      </c>
      <c r="AX12" s="21"/>
      <c r="AY12" s="21"/>
      <c r="AZ12" s="25" t="s">
        <v>112</v>
      </c>
      <c r="BA12" s="45" t="s">
        <v>112</v>
      </c>
      <c r="BB12" s="45" t="s">
        <v>112</v>
      </c>
      <c r="BC12" s="25" t="s">
        <v>112</v>
      </c>
      <c r="BD12" s="25" t="s">
        <v>112</v>
      </c>
      <c r="BE12" s="25" t="s">
        <v>112</v>
      </c>
      <c r="BF12" s="25" t="s">
        <v>112</v>
      </c>
      <c r="BG12" s="21" t="s">
        <v>112</v>
      </c>
    </row>
    <row r="13" spans="1:59" x14ac:dyDescent="0.35">
      <c r="A13" s="23">
        <v>2018005</v>
      </c>
      <c r="B13" s="24">
        <v>44010.75</v>
      </c>
      <c r="C13" s="26">
        <v>2.6688814000000001</v>
      </c>
      <c r="D13" s="23"/>
      <c r="E13" s="23">
        <v>3490</v>
      </c>
      <c r="F13" s="27">
        <v>0.40133335999999997</v>
      </c>
      <c r="G13" s="23"/>
      <c r="H13" s="26">
        <v>12.489417</v>
      </c>
      <c r="I13" s="25">
        <v>297.10379</v>
      </c>
      <c r="J13" s="23" t="str">
        <f>CHOOSE(1+ABS(ROUND(Table_Query_from_chem3[[#This Row],[WINDDIR_AVG °AZ]]/45,0)),"N","NE","E","SE","S","SW","W","NW","N")</f>
        <v>NW</v>
      </c>
      <c r="K13" s="26">
        <v>5.5813031000000004</v>
      </c>
      <c r="L13" s="23">
        <v>6.0630002000000003</v>
      </c>
      <c r="M13" s="23"/>
      <c r="N13" s="26">
        <v>11.273</v>
      </c>
      <c r="O13" s="23"/>
      <c r="P13" s="21">
        <v>0.86496753000000004</v>
      </c>
      <c r="Q13" s="21">
        <v>0.38900000000000001</v>
      </c>
      <c r="R13" s="21"/>
      <c r="S13" s="21">
        <v>19.412146</v>
      </c>
      <c r="T13" s="21">
        <v>9.0000003999999995E-2</v>
      </c>
      <c r="U13" s="21"/>
      <c r="V13" s="21">
        <v>7.4058837999999998</v>
      </c>
      <c r="W13" s="21">
        <v>2.3E-2</v>
      </c>
      <c r="X13" s="21"/>
      <c r="Y13" s="21">
        <v>1.0004436999999999</v>
      </c>
      <c r="Z13" s="21">
        <v>2.9999998999999999E-2</v>
      </c>
      <c r="AA13" s="21"/>
      <c r="AB13" s="21">
        <v>0.76729678999999995</v>
      </c>
      <c r="AC13" s="21">
        <v>1.0229999999999999</v>
      </c>
      <c r="AD13" s="21"/>
      <c r="AE13" s="21">
        <v>56.710461000000002</v>
      </c>
      <c r="AF13" s="21">
        <v>0.89399998999999997</v>
      </c>
      <c r="AG13" s="21"/>
      <c r="AH13" s="21">
        <v>19.008133000000001</v>
      </c>
      <c r="AI13" s="21">
        <v>1.47</v>
      </c>
      <c r="AJ13" s="21"/>
      <c r="AK13" s="21">
        <v>23.707803999999999</v>
      </c>
      <c r="AL13" s="21">
        <v>4.8000000000000001E-2</v>
      </c>
      <c r="AM13" s="21"/>
      <c r="AN13" s="21">
        <v>1.3539052</v>
      </c>
      <c r="AO13" s="21">
        <v>319.75</v>
      </c>
      <c r="AP13" s="21"/>
      <c r="AQ13" s="21"/>
      <c r="AR13" s="21"/>
      <c r="AS13" s="33"/>
      <c r="AT13" s="21">
        <v>1.9549692999999999</v>
      </c>
      <c r="AU13" s="21">
        <v>86.155190000000005</v>
      </c>
      <c r="AV13" s="21">
        <v>44.069842999999999</v>
      </c>
      <c r="AW13" s="21">
        <v>64.634804000000003</v>
      </c>
      <c r="AX13" s="21"/>
      <c r="AY13" s="21"/>
      <c r="AZ13" s="25" t="s">
        <v>112</v>
      </c>
      <c r="BA13" s="44" t="s">
        <v>112</v>
      </c>
      <c r="BB13" s="44" t="s">
        <v>112</v>
      </c>
      <c r="BC13" s="25" t="s">
        <v>112</v>
      </c>
      <c r="BD13" s="25" t="s">
        <v>112</v>
      </c>
      <c r="BE13" s="25" t="s">
        <v>112</v>
      </c>
      <c r="BF13" s="25" t="s">
        <v>112</v>
      </c>
      <c r="BG13" s="21" t="s">
        <v>112</v>
      </c>
    </row>
    <row r="14" spans="1:59" x14ac:dyDescent="0.35">
      <c r="A14" s="23">
        <v>2018101</v>
      </c>
      <c r="B14" s="24">
        <v>44011.541666666664</v>
      </c>
      <c r="C14" s="26">
        <v>9.2318850000000001</v>
      </c>
      <c r="D14" s="23"/>
      <c r="E14" s="23">
        <v>2519</v>
      </c>
      <c r="F14" s="27">
        <v>0.76773703000000004</v>
      </c>
      <c r="G14" s="23"/>
      <c r="H14" s="26">
        <v>11.671101</v>
      </c>
      <c r="I14" s="25">
        <v>88.538391000000004</v>
      </c>
      <c r="J14" s="23" t="str">
        <f>CHOOSE(1+ABS(ROUND(Table_Query_from_chem3[[#This Row],[WINDDIR_AVG °AZ]]/45,0)),"N","NE","E","SE","S","SW","W","NW","N")</f>
        <v>E</v>
      </c>
      <c r="K14" s="26">
        <v>5.4305782000000002</v>
      </c>
      <c r="L14" s="23">
        <v>6.2859997999999999</v>
      </c>
      <c r="M14" s="23"/>
      <c r="N14" s="26">
        <v>13.393000000000001</v>
      </c>
      <c r="O14" s="23"/>
      <c r="P14" s="21">
        <v>0.51760709000000005</v>
      </c>
      <c r="Q14" s="21">
        <v>6.4999998000000003E-2</v>
      </c>
      <c r="R14" s="21"/>
      <c r="S14" s="21">
        <v>3.2436748</v>
      </c>
      <c r="T14" s="21">
        <v>1.4999999999999999E-2</v>
      </c>
      <c r="U14" s="21"/>
      <c r="V14" s="21">
        <v>1.2343139999999999</v>
      </c>
      <c r="W14" s="21">
        <v>7.0000002000000002E-3</v>
      </c>
      <c r="X14" s="21"/>
      <c r="Y14" s="21">
        <v>0.30448285000000003</v>
      </c>
      <c r="Z14" s="21">
        <v>2.1999999999999999E-2</v>
      </c>
      <c r="AA14" s="21"/>
      <c r="AB14" s="21">
        <v>0.56268430000000003</v>
      </c>
      <c r="AC14" s="21">
        <v>1.595</v>
      </c>
      <c r="AD14" s="21"/>
      <c r="AE14" s="21">
        <v>88.419533000000001</v>
      </c>
      <c r="AF14" s="21">
        <v>1.216</v>
      </c>
      <c r="AG14" s="21"/>
      <c r="AH14" s="21">
        <v>25.854462000000002</v>
      </c>
      <c r="AI14" s="21">
        <v>1.589</v>
      </c>
      <c r="AJ14" s="21"/>
      <c r="AK14" s="21">
        <v>25.627006999999999</v>
      </c>
      <c r="AL14" s="21">
        <v>3.9999999000000001E-2</v>
      </c>
      <c r="AM14" s="21"/>
      <c r="AN14" s="21">
        <v>1.1282543</v>
      </c>
      <c r="AO14" s="21">
        <v>317.83334000000002</v>
      </c>
      <c r="AP14" s="21"/>
      <c r="AQ14" s="21"/>
      <c r="AR14" s="21"/>
      <c r="AS14" s="33"/>
      <c r="AT14" s="21">
        <v>1.7920395</v>
      </c>
      <c r="AU14" s="21">
        <v>94.278701999999996</v>
      </c>
      <c r="AV14" s="21">
        <v>52.609721999999998</v>
      </c>
      <c r="AW14" s="21">
        <v>56.735554</v>
      </c>
      <c r="AX14" s="21"/>
      <c r="AY14" s="21"/>
      <c r="AZ14" s="25" t="s">
        <v>112</v>
      </c>
      <c r="BA14" s="45" t="s">
        <v>112</v>
      </c>
      <c r="BB14" s="45" t="s">
        <v>112</v>
      </c>
      <c r="BC14" s="25" t="s">
        <v>112</v>
      </c>
      <c r="BD14" s="25" t="s">
        <v>112</v>
      </c>
      <c r="BE14" s="25" t="s">
        <v>112</v>
      </c>
      <c r="BF14" s="25" t="s">
        <v>112</v>
      </c>
      <c r="BG14" s="21" t="s">
        <v>112</v>
      </c>
    </row>
    <row r="15" spans="1:59" x14ac:dyDescent="0.35">
      <c r="A15" s="23">
        <v>2018203</v>
      </c>
      <c r="B15" s="24">
        <v>44012.75</v>
      </c>
      <c r="C15" s="26">
        <v>1.2410789</v>
      </c>
      <c r="D15" s="23"/>
      <c r="E15" s="23">
        <v>713</v>
      </c>
      <c r="F15" s="27">
        <v>0.42317131000000002</v>
      </c>
      <c r="G15" s="23"/>
      <c r="H15" s="26">
        <v>12.121791999999999</v>
      </c>
      <c r="I15" s="25">
        <v>132.43010000000001</v>
      </c>
      <c r="J15" s="23" t="str">
        <f>CHOOSE(1+ABS(ROUND(Table_Query_from_chem3[[#This Row],[WINDDIR_AVG °AZ]]/45,0)),"N","NE","E","SE","S","SW","W","NW","N")</f>
        <v>SE</v>
      </c>
      <c r="K15" s="26">
        <v>2.3963920999999999</v>
      </c>
      <c r="L15" s="23">
        <v>6.2960000000000003</v>
      </c>
      <c r="M15" s="23"/>
      <c r="N15" s="26">
        <v>8.3249998000000005</v>
      </c>
      <c r="O15" s="23"/>
      <c r="P15" s="21">
        <v>0.50582468999999997</v>
      </c>
      <c r="Q15" s="21">
        <v>9.7000003000000001E-2</v>
      </c>
      <c r="R15" s="21"/>
      <c r="S15" s="21">
        <v>4.8405608999999998</v>
      </c>
      <c r="T15" s="21">
        <v>4.5999999999999999E-2</v>
      </c>
      <c r="U15" s="21"/>
      <c r="V15" s="21">
        <v>3.7852294</v>
      </c>
      <c r="W15" s="21">
        <v>4.1999999000000003E-2</v>
      </c>
      <c r="X15" s="21"/>
      <c r="Y15" s="21">
        <v>1.8268971000000001</v>
      </c>
      <c r="Z15" s="21">
        <v>0.104</v>
      </c>
      <c r="AA15" s="21"/>
      <c r="AB15" s="21">
        <v>2.6599621999999998</v>
      </c>
      <c r="AC15" s="21">
        <v>0.80599999</v>
      </c>
      <c r="AD15" s="21"/>
      <c r="AE15" s="21">
        <v>44.680968999999997</v>
      </c>
      <c r="AF15" s="21">
        <v>0.42300000999999998</v>
      </c>
      <c r="AG15" s="21"/>
      <c r="AH15" s="21">
        <v>8.9937810999999996</v>
      </c>
      <c r="AI15" s="21">
        <v>0.98100001000000003</v>
      </c>
      <c r="AJ15" s="21"/>
      <c r="AK15" s="21">
        <v>15.82133</v>
      </c>
      <c r="AL15" s="21">
        <v>8.6999996999999996E-2</v>
      </c>
      <c r="AM15" s="21"/>
      <c r="AN15" s="21">
        <v>2.4539529999999998</v>
      </c>
      <c r="AO15" s="21">
        <v>234.91667000000001</v>
      </c>
      <c r="AP15" s="21"/>
      <c r="AQ15" s="21"/>
      <c r="AR15" s="21"/>
      <c r="AS15" s="33"/>
      <c r="AT15" s="21">
        <v>2.1378045000000001</v>
      </c>
      <c r="AU15" s="21">
        <v>58.295929000000001</v>
      </c>
      <c r="AV15" s="21">
        <v>27.269064</v>
      </c>
      <c r="AW15" s="21">
        <v>72.522330999999994</v>
      </c>
      <c r="AX15" s="21"/>
      <c r="AY15" s="21"/>
      <c r="AZ15" s="25" t="s">
        <v>112</v>
      </c>
      <c r="BA15" s="44" t="s">
        <v>112</v>
      </c>
      <c r="BB15" s="44" t="s">
        <v>112</v>
      </c>
      <c r="BC15" s="25" t="s">
        <v>112</v>
      </c>
      <c r="BD15" s="25" t="s">
        <v>112</v>
      </c>
      <c r="BE15" s="25" t="s">
        <v>112</v>
      </c>
      <c r="BF15" s="25" t="s">
        <v>112</v>
      </c>
      <c r="BG15" s="21" t="s">
        <v>112</v>
      </c>
    </row>
    <row r="16" spans="1:59" x14ac:dyDescent="0.35">
      <c r="A16" s="23">
        <v>2018304</v>
      </c>
      <c r="B16" s="24">
        <v>44013.25</v>
      </c>
      <c r="C16" s="26">
        <v>4.2900681000000001</v>
      </c>
      <c r="D16" s="23"/>
      <c r="E16" s="23">
        <v>1633</v>
      </c>
      <c r="F16" s="27">
        <v>0.53582251000000003</v>
      </c>
      <c r="G16" s="23"/>
      <c r="H16" s="26">
        <v>12.06311</v>
      </c>
      <c r="I16" s="25">
        <v>134.56775999999999</v>
      </c>
      <c r="J16" s="23" t="str">
        <f>CHOOSE(1+ABS(ROUND(Table_Query_from_chem3[[#This Row],[WINDDIR_AVG °AZ]]/45,0)),"N","NE","E","SE","S","SW","W","NW","N")</f>
        <v>SE</v>
      </c>
      <c r="K16" s="26">
        <v>2.5894710999999999</v>
      </c>
      <c r="L16" s="23">
        <v>6.1120000000000001</v>
      </c>
      <c r="M16" s="23"/>
      <c r="N16" s="26">
        <v>8.4879999000000002</v>
      </c>
      <c r="O16" s="23"/>
      <c r="P16" s="21">
        <v>0.77268057999999995</v>
      </c>
      <c r="Q16" s="21">
        <v>0.123</v>
      </c>
      <c r="R16" s="21"/>
      <c r="S16" s="21">
        <v>6.1380309999999998</v>
      </c>
      <c r="T16" s="21">
        <v>3.7999999E-2</v>
      </c>
      <c r="U16" s="21"/>
      <c r="V16" s="21">
        <v>3.1269285999999998</v>
      </c>
      <c r="W16" s="21">
        <v>5.8999999999999997E-2</v>
      </c>
      <c r="X16" s="21"/>
      <c r="Y16" s="21">
        <v>2.5663554999999998</v>
      </c>
      <c r="Z16" s="21">
        <v>5.0000001000000002E-2</v>
      </c>
      <c r="AA16" s="21"/>
      <c r="AB16" s="21">
        <v>1.2788280000000001</v>
      </c>
      <c r="AC16" s="21">
        <v>0.87699996999999996</v>
      </c>
      <c r="AD16" s="21"/>
      <c r="AE16" s="21">
        <v>48.616886000000001</v>
      </c>
      <c r="AF16" s="21">
        <v>0.57599997999999997</v>
      </c>
      <c r="AG16" s="21"/>
      <c r="AH16" s="21">
        <v>12.246850999999999</v>
      </c>
      <c r="AI16" s="21">
        <v>1.026</v>
      </c>
      <c r="AJ16" s="21"/>
      <c r="AK16" s="21">
        <v>16.547079</v>
      </c>
      <c r="AL16" s="21">
        <v>0.14699999999999999</v>
      </c>
      <c r="AM16" s="21"/>
      <c r="AN16" s="21">
        <v>4.1463346000000003</v>
      </c>
      <c r="AO16" s="21">
        <v>250.08332999999999</v>
      </c>
      <c r="AP16" s="21"/>
      <c r="AQ16" s="21"/>
      <c r="AR16" s="21"/>
      <c r="AS16" s="33"/>
      <c r="AT16" s="21">
        <v>1.8972020000000001</v>
      </c>
      <c r="AU16" s="21">
        <v>62.494338999999997</v>
      </c>
      <c r="AV16" s="21">
        <v>32.940266000000001</v>
      </c>
      <c r="AW16" s="21">
        <v>61.935760000000002</v>
      </c>
      <c r="AX16" s="21"/>
      <c r="AY16" s="21"/>
      <c r="AZ16" s="25" t="s">
        <v>112</v>
      </c>
      <c r="BA16" s="45" t="s">
        <v>112</v>
      </c>
      <c r="BB16" s="45" t="s">
        <v>112</v>
      </c>
      <c r="BC16" s="25" t="s">
        <v>112</v>
      </c>
      <c r="BD16" s="25" t="s">
        <v>112</v>
      </c>
      <c r="BE16" s="25" t="s">
        <v>112</v>
      </c>
      <c r="BF16" s="25" t="s">
        <v>112</v>
      </c>
      <c r="BG16" s="21" t="s">
        <v>112</v>
      </c>
    </row>
    <row r="17" spans="1:59" x14ac:dyDescent="0.35">
      <c r="A17" s="23">
        <v>2018301</v>
      </c>
      <c r="B17" s="24">
        <v>44013.75</v>
      </c>
      <c r="C17" s="26">
        <v>4.2263517000000004</v>
      </c>
      <c r="D17" s="23"/>
      <c r="E17" s="23">
        <v>1387</v>
      </c>
      <c r="F17" s="27">
        <v>0.47928920000000003</v>
      </c>
      <c r="G17" s="23"/>
      <c r="H17" s="26">
        <v>12.848882</v>
      </c>
      <c r="I17" s="25">
        <v>112.29953999999999</v>
      </c>
      <c r="J17" s="23" t="str">
        <f>CHOOSE(1+ABS(ROUND(Table_Query_from_chem3[[#This Row],[WINDDIR_AVG °AZ]]/45,0)),"N","NE","E","SE","S","SW","W","NW","N")</f>
        <v>E</v>
      </c>
      <c r="K17" s="26">
        <v>3.6043847000000002</v>
      </c>
      <c r="L17" s="23">
        <v>5.4340000000000002</v>
      </c>
      <c r="M17" s="23"/>
      <c r="N17" s="26">
        <v>9.9239998000000007</v>
      </c>
      <c r="O17" s="23"/>
      <c r="P17" s="21">
        <v>3.6812897000000002</v>
      </c>
      <c r="Q17" s="21">
        <v>0.25099999000000001</v>
      </c>
      <c r="R17" s="21"/>
      <c r="S17" s="21">
        <v>12.525575</v>
      </c>
      <c r="T17" s="21">
        <v>6.1000000999999998E-2</v>
      </c>
      <c r="U17" s="21"/>
      <c r="V17" s="21">
        <v>5.0195432000000002</v>
      </c>
      <c r="W17" s="21">
        <v>8.5000001000000006E-2</v>
      </c>
      <c r="X17" s="21"/>
      <c r="Y17" s="21">
        <v>3.6972919000000002</v>
      </c>
      <c r="Z17" s="21">
        <v>6.1999999E-2</v>
      </c>
      <c r="AA17" s="21"/>
      <c r="AB17" s="21">
        <v>1.5857466</v>
      </c>
      <c r="AC17" s="21">
        <v>0.66900002999999997</v>
      </c>
      <c r="AD17" s="21"/>
      <c r="AE17" s="21">
        <v>37.086311000000002</v>
      </c>
      <c r="AF17" s="21">
        <v>1.145</v>
      </c>
      <c r="AG17" s="21"/>
      <c r="AH17" s="21">
        <v>24.344868000000002</v>
      </c>
      <c r="AI17" s="21">
        <v>1.3089999999999999</v>
      </c>
      <c r="AJ17" s="21"/>
      <c r="AK17" s="21">
        <v>21.111235000000001</v>
      </c>
      <c r="AL17" s="21">
        <v>0.17299998999999999</v>
      </c>
      <c r="AM17" s="21"/>
      <c r="AN17" s="21">
        <v>4.8796996999999998</v>
      </c>
      <c r="AO17" s="21">
        <v>299.83334000000002</v>
      </c>
      <c r="AP17" s="21"/>
      <c r="AQ17" s="21"/>
      <c r="AR17" s="21"/>
      <c r="AS17" s="33" t="s">
        <v>111</v>
      </c>
      <c r="AT17" s="21">
        <v>1.2629216000000001</v>
      </c>
      <c r="AU17" s="21">
        <v>63.570171000000002</v>
      </c>
      <c r="AV17" s="21">
        <v>50.335804000000003</v>
      </c>
      <c r="AW17" s="21">
        <v>23.237354</v>
      </c>
      <c r="AX17" s="21"/>
      <c r="AY17" s="21"/>
      <c r="AZ17" s="25">
        <v>0</v>
      </c>
      <c r="BA17" s="44">
        <v>210</v>
      </c>
      <c r="BB17" s="44">
        <v>150</v>
      </c>
      <c r="BC17" s="25">
        <v>30</v>
      </c>
      <c r="BD17" s="25" t="s">
        <v>112</v>
      </c>
      <c r="BE17" s="25">
        <v>90</v>
      </c>
      <c r="BF17" s="25">
        <v>47</v>
      </c>
      <c r="BG17" s="21" t="s">
        <v>112</v>
      </c>
    </row>
    <row r="18" spans="1:59" x14ac:dyDescent="0.35">
      <c r="A18" s="23">
        <v>2018501</v>
      </c>
      <c r="B18" s="24">
        <v>44015.75</v>
      </c>
      <c r="C18" s="26">
        <v>1.2688001</v>
      </c>
      <c r="D18" s="23"/>
      <c r="E18" s="23">
        <v>501</v>
      </c>
      <c r="F18" s="27">
        <v>0.17376759999999999</v>
      </c>
      <c r="G18" s="23"/>
      <c r="H18" s="26">
        <v>14.267417</v>
      </c>
      <c r="I18" s="25">
        <v>37.609684000000001</v>
      </c>
      <c r="J18" s="23" t="str">
        <f>CHOOSE(1+ABS(ROUND(Table_Query_from_chem3[[#This Row],[WINDDIR_AVG °AZ]]/45,0)),"N","NE","E","SE","S","SW","W","NW","N")</f>
        <v>NE</v>
      </c>
      <c r="K18" s="26">
        <v>3.7232479999999999</v>
      </c>
      <c r="L18" s="23">
        <v>4.5799998999999998</v>
      </c>
      <c r="M18" s="23"/>
      <c r="N18" s="26">
        <v>15.298999999999999</v>
      </c>
      <c r="O18" s="23"/>
      <c r="P18" s="21">
        <v>26.302685</v>
      </c>
      <c r="Q18" s="21">
        <v>0.35800000999999998</v>
      </c>
      <c r="R18" s="21"/>
      <c r="S18" s="21">
        <v>17.865164</v>
      </c>
      <c r="T18" s="21">
        <v>7.5000002999999996E-2</v>
      </c>
      <c r="U18" s="21"/>
      <c r="V18" s="21">
        <v>6.1715698000000003</v>
      </c>
      <c r="W18" s="21">
        <v>4.5999999999999999E-2</v>
      </c>
      <c r="X18" s="21"/>
      <c r="Y18" s="21">
        <v>2.0008873999999999</v>
      </c>
      <c r="Z18" s="21">
        <v>4.3999999999999997E-2</v>
      </c>
      <c r="AA18" s="21"/>
      <c r="AB18" s="21">
        <v>1.1253686000000001</v>
      </c>
      <c r="AC18" s="21">
        <v>0.154</v>
      </c>
      <c r="AD18" s="21"/>
      <c r="AE18" s="21">
        <v>8.5370588000000005</v>
      </c>
      <c r="AF18" s="21">
        <v>1.0960000000000001</v>
      </c>
      <c r="AG18" s="21"/>
      <c r="AH18" s="21">
        <v>23.303035999999999</v>
      </c>
      <c r="AI18" s="21">
        <v>0.72699999999999998</v>
      </c>
      <c r="AJ18" s="21"/>
      <c r="AK18" s="21">
        <v>11.724880000000001</v>
      </c>
      <c r="AL18" s="21">
        <v>9.0000003999999995E-2</v>
      </c>
      <c r="AM18" s="21"/>
      <c r="AN18" s="21">
        <v>2.5385722999999998</v>
      </c>
      <c r="AO18" s="21">
        <v>912.66669000000002</v>
      </c>
      <c r="AP18" s="21"/>
      <c r="AQ18" s="21"/>
      <c r="AR18" s="21"/>
      <c r="AS18" s="33" t="s">
        <v>111</v>
      </c>
      <c r="AT18" s="21">
        <v>1.6456127</v>
      </c>
      <c r="AU18" s="21">
        <v>61.819889000000003</v>
      </c>
      <c r="AV18" s="21">
        <v>37.566485999999998</v>
      </c>
      <c r="AW18" s="21">
        <v>48.806292999999997</v>
      </c>
      <c r="AX18" s="21"/>
      <c r="AY18" s="21"/>
      <c r="AZ18" s="25">
        <v>71</v>
      </c>
      <c r="BA18" s="45">
        <v>390</v>
      </c>
      <c r="BB18" s="45">
        <v>360</v>
      </c>
      <c r="BC18" s="25">
        <v>67</v>
      </c>
      <c r="BD18" s="25" t="s">
        <v>112</v>
      </c>
      <c r="BE18" s="25">
        <v>155</v>
      </c>
      <c r="BF18" s="25">
        <v>60</v>
      </c>
      <c r="BG18" s="21" t="s">
        <v>112</v>
      </c>
    </row>
    <row r="19" spans="1:59" x14ac:dyDescent="0.35">
      <c r="A19" s="23">
        <v>2019303</v>
      </c>
      <c r="B19" s="24">
        <v>44023.75</v>
      </c>
      <c r="C19" s="26">
        <v>5.2029424000000004</v>
      </c>
      <c r="D19" s="23"/>
      <c r="E19" s="23">
        <v>267</v>
      </c>
      <c r="F19" s="27">
        <v>0.62549776000000001</v>
      </c>
      <c r="G19" s="23"/>
      <c r="H19" s="26">
        <v>16.875166</v>
      </c>
      <c r="I19" s="25">
        <v>264.30896000000001</v>
      </c>
      <c r="J19" s="23" t="str">
        <f>CHOOSE(1+ABS(ROUND(Table_Query_from_chem3[[#This Row],[WINDDIR_AVG °AZ]]/45,0)),"N","NE","E","SE","S","SW","W","NW","N")</f>
        <v>W</v>
      </c>
      <c r="K19" s="26">
        <v>7.8250995000000003</v>
      </c>
      <c r="L19" s="23">
        <v>5.6880002000000003</v>
      </c>
      <c r="M19" s="23"/>
      <c r="N19" s="26">
        <v>4.1820002000000001</v>
      </c>
      <c r="O19" s="23"/>
      <c r="P19" s="21">
        <v>2.0511613</v>
      </c>
      <c r="Q19" s="21">
        <v>0.23699999999999999</v>
      </c>
      <c r="R19" s="21"/>
      <c r="S19" s="21">
        <v>11.826938</v>
      </c>
      <c r="T19" s="21">
        <v>8.7999999999999995E-2</v>
      </c>
      <c r="U19" s="21"/>
      <c r="V19" s="21">
        <v>7.2413081999999998</v>
      </c>
      <c r="W19" s="21">
        <v>4.1999999000000003E-2</v>
      </c>
      <c r="X19" s="21"/>
      <c r="Y19" s="21">
        <v>1.8268971000000001</v>
      </c>
      <c r="Z19" s="21">
        <v>8.9999995999999992E-3</v>
      </c>
      <c r="AA19" s="21"/>
      <c r="AB19" s="21">
        <v>0.23018904000000001</v>
      </c>
      <c r="AC19" s="21">
        <v>2.4E-2</v>
      </c>
      <c r="AD19" s="21"/>
      <c r="AE19" s="21">
        <v>1.3304507000000001</v>
      </c>
      <c r="AF19" s="21">
        <v>0.21299999999999999</v>
      </c>
      <c r="AG19" s="21"/>
      <c r="AH19" s="21">
        <v>4.5287832999999997</v>
      </c>
      <c r="AI19" s="21">
        <v>0.44999999000000002</v>
      </c>
      <c r="AJ19" s="21"/>
      <c r="AK19" s="21">
        <v>7.2574911000000002</v>
      </c>
      <c r="AL19" s="21">
        <v>6.4000003E-2</v>
      </c>
      <c r="AM19" s="21"/>
      <c r="AN19" s="21">
        <v>1.8052068999999999</v>
      </c>
      <c r="AO19" s="21">
        <v>218.58332999999999</v>
      </c>
      <c r="AP19" s="21"/>
      <c r="AQ19" s="21"/>
      <c r="AR19" s="21"/>
      <c r="AS19" s="33" t="s">
        <v>111</v>
      </c>
      <c r="AT19" s="21">
        <v>1.8020617000000001</v>
      </c>
      <c r="AU19" s="21">
        <v>24.492687</v>
      </c>
      <c r="AV19" s="21">
        <v>13.591481</v>
      </c>
      <c r="AW19" s="21">
        <v>57.247967000000003</v>
      </c>
      <c r="AX19" s="21"/>
      <c r="AY19" s="21"/>
      <c r="AZ19" s="25">
        <v>0</v>
      </c>
      <c r="BA19" s="44">
        <v>210</v>
      </c>
      <c r="BB19" s="44">
        <v>110</v>
      </c>
      <c r="BC19" s="25">
        <v>29</v>
      </c>
      <c r="BD19" s="25" t="s">
        <v>112</v>
      </c>
      <c r="BE19" s="25">
        <v>171</v>
      </c>
      <c r="BF19" s="25">
        <v>45</v>
      </c>
      <c r="BG19" s="21" t="s">
        <v>112</v>
      </c>
    </row>
    <row r="20" spans="1:59" x14ac:dyDescent="0.35">
      <c r="A20" s="23">
        <v>2019405</v>
      </c>
      <c r="B20" s="24">
        <v>44024.75</v>
      </c>
      <c r="C20" s="26">
        <v>9.1244554999999998</v>
      </c>
      <c r="D20" s="23"/>
      <c r="E20" s="23">
        <v>160</v>
      </c>
      <c r="F20" s="27">
        <v>0.62941247</v>
      </c>
      <c r="G20" s="23"/>
      <c r="H20" s="26">
        <v>14.020286</v>
      </c>
      <c r="I20" s="25">
        <v>303.50238000000002</v>
      </c>
      <c r="J20" s="23" t="str">
        <f>CHOOSE(1+ABS(ROUND(Table_Query_from_chem3[[#This Row],[WINDDIR_AVG °AZ]]/45,0)),"N","NE","E","SE","S","SW","W","NW","N")</f>
        <v>NW</v>
      </c>
      <c r="K20" s="26">
        <v>16.173555</v>
      </c>
      <c r="L20" s="23">
        <v>5.3130002000000003</v>
      </c>
      <c r="M20" s="23"/>
      <c r="N20" s="26">
        <v>22.641999999999999</v>
      </c>
      <c r="O20" s="23"/>
      <c r="P20" s="21">
        <v>4.8640698999999996</v>
      </c>
      <c r="Q20" s="21">
        <v>0.20499999999999999</v>
      </c>
      <c r="R20" s="21"/>
      <c r="S20" s="21">
        <v>10.230051</v>
      </c>
      <c r="T20" s="21">
        <v>7.8000001999999999E-2</v>
      </c>
      <c r="U20" s="21"/>
      <c r="V20" s="21">
        <v>6.4184321999999998</v>
      </c>
      <c r="W20" s="21">
        <v>3.0999999E-2</v>
      </c>
      <c r="X20" s="21"/>
      <c r="Y20" s="21">
        <v>1.3484240999999999</v>
      </c>
      <c r="Z20" s="21">
        <v>4.8000000000000001E-2</v>
      </c>
      <c r="AA20" s="21"/>
      <c r="AB20" s="21">
        <v>1.2276748</v>
      </c>
      <c r="AC20" s="21">
        <v>0.41399999999999998</v>
      </c>
      <c r="AD20" s="21"/>
      <c r="AE20" s="21">
        <v>22.950274</v>
      </c>
      <c r="AF20" s="21">
        <v>0.84200001000000002</v>
      </c>
      <c r="AG20" s="21"/>
      <c r="AH20" s="21">
        <v>17.902514</v>
      </c>
      <c r="AI20" s="21">
        <v>0.84799999000000004</v>
      </c>
      <c r="AJ20" s="21"/>
      <c r="AK20" s="21">
        <v>13.676337999999999</v>
      </c>
      <c r="AL20" s="21">
        <v>7.4000000999999996E-2</v>
      </c>
      <c r="AM20" s="21"/>
      <c r="AN20" s="21">
        <v>2.0872704999999998</v>
      </c>
      <c r="AO20" s="21">
        <v>350.83334000000002</v>
      </c>
      <c r="AP20" s="21"/>
      <c r="AQ20" s="21"/>
      <c r="AR20" s="21"/>
      <c r="AS20" s="33" t="s">
        <v>111</v>
      </c>
      <c r="AT20" s="21">
        <v>1.3962140999999999</v>
      </c>
      <c r="AU20" s="21">
        <v>47.005116000000001</v>
      </c>
      <c r="AV20" s="21">
        <v>33.666122000000001</v>
      </c>
      <c r="AW20" s="21">
        <v>33.070011000000001</v>
      </c>
      <c r="AX20" s="21"/>
      <c r="AY20" s="21"/>
      <c r="AZ20" s="25" t="s">
        <v>112</v>
      </c>
      <c r="BA20" s="45" t="s">
        <v>112</v>
      </c>
      <c r="BB20" s="45" t="s">
        <v>112</v>
      </c>
      <c r="BC20" s="25" t="s">
        <v>112</v>
      </c>
      <c r="BD20" s="25" t="s">
        <v>112</v>
      </c>
      <c r="BE20" s="25" t="s">
        <v>112</v>
      </c>
      <c r="BF20" s="25" t="s">
        <v>112</v>
      </c>
      <c r="BG20" s="21" t="s">
        <v>112</v>
      </c>
    </row>
    <row r="21" spans="1:59" x14ac:dyDescent="0.35">
      <c r="A21" s="23">
        <v>2019506</v>
      </c>
      <c r="B21" s="24">
        <v>44025.25</v>
      </c>
      <c r="C21" s="26">
        <v>9.4502086999999992</v>
      </c>
      <c r="D21" s="23"/>
      <c r="E21" s="23">
        <v>258</v>
      </c>
      <c r="F21" s="27">
        <v>0.60395997999999995</v>
      </c>
      <c r="G21" s="23"/>
      <c r="H21" s="26">
        <v>12.850402000000001</v>
      </c>
      <c r="I21" s="25">
        <v>289.79534999999998</v>
      </c>
      <c r="J21" s="23" t="str">
        <f>CHOOSE(1+ABS(ROUND(Table_Query_from_chem3[[#This Row],[WINDDIR_AVG °AZ]]/45,0)),"N","NE","E","SE","S","SW","W","NW","N")</f>
        <v>W</v>
      </c>
      <c r="K21" s="26">
        <v>9.0355196000000007</v>
      </c>
      <c r="L21" s="23">
        <v>5.4219999000000003</v>
      </c>
      <c r="M21" s="23"/>
      <c r="N21" s="26">
        <v>13.2</v>
      </c>
      <c r="O21" s="23"/>
      <c r="P21" s="21">
        <v>3.7844264999999999</v>
      </c>
      <c r="Q21" s="21">
        <v>9.3999997000000002E-2</v>
      </c>
      <c r="R21" s="21"/>
      <c r="S21" s="21">
        <v>4.6908526000000004</v>
      </c>
      <c r="T21" s="21">
        <v>4.1999999000000003E-2</v>
      </c>
      <c r="U21" s="21"/>
      <c r="V21" s="21">
        <v>3.4560789999999999</v>
      </c>
      <c r="W21" s="21">
        <v>5.0999998999999997E-2</v>
      </c>
      <c r="X21" s="21"/>
      <c r="Y21" s="21">
        <v>2.2183752000000001</v>
      </c>
      <c r="Z21" s="21">
        <v>0.11899999999999999</v>
      </c>
      <c r="AA21" s="21"/>
      <c r="AB21" s="21">
        <v>3.0436106000000001</v>
      </c>
      <c r="AC21" s="21">
        <v>1.3620000000000001</v>
      </c>
      <c r="AD21" s="21"/>
      <c r="AE21" s="21">
        <v>75.503074999999995</v>
      </c>
      <c r="AF21" s="21">
        <v>1.2029999</v>
      </c>
      <c r="AG21" s="21"/>
      <c r="AH21" s="21">
        <v>25.578057999999999</v>
      </c>
      <c r="AI21" s="21">
        <v>1.234</v>
      </c>
      <c r="AJ21" s="21"/>
      <c r="AK21" s="21">
        <v>19.901653</v>
      </c>
      <c r="AL21" s="21">
        <v>9.6000001000000001E-2</v>
      </c>
      <c r="AM21" s="21"/>
      <c r="AN21" s="21">
        <v>2.7078104000000001</v>
      </c>
      <c r="AO21" s="21">
        <v>721.5</v>
      </c>
      <c r="AP21" s="21"/>
      <c r="AQ21" s="21"/>
      <c r="AR21" s="21"/>
      <c r="AS21" s="33" t="s">
        <v>111</v>
      </c>
      <c r="AT21" s="21">
        <v>1.9231142999999999</v>
      </c>
      <c r="AU21" s="21">
        <v>92.670113000000001</v>
      </c>
      <c r="AV21" s="21">
        <v>48.187522999999999</v>
      </c>
      <c r="AW21" s="21">
        <v>63.159641000000001</v>
      </c>
      <c r="AX21" s="21"/>
      <c r="AY21" s="21"/>
      <c r="AZ21" s="25">
        <v>58</v>
      </c>
      <c r="BA21" s="44">
        <v>420</v>
      </c>
      <c r="BB21" s="44">
        <v>270</v>
      </c>
      <c r="BC21" s="25">
        <v>62</v>
      </c>
      <c r="BD21" s="25" t="s">
        <v>112</v>
      </c>
      <c r="BE21" s="25">
        <v>50</v>
      </c>
      <c r="BF21" s="25">
        <v>52</v>
      </c>
      <c r="BG21" s="21" t="s">
        <v>112</v>
      </c>
    </row>
    <row r="22" spans="1:59" x14ac:dyDescent="0.35">
      <c r="A22" s="23">
        <v>2019501</v>
      </c>
      <c r="B22" s="24">
        <v>44025.75</v>
      </c>
      <c r="C22" s="26">
        <v>6.2494550000000002</v>
      </c>
      <c r="D22" s="23"/>
      <c r="E22" s="23">
        <v>1204</v>
      </c>
      <c r="F22" s="27">
        <v>0.4853037</v>
      </c>
      <c r="G22" s="23"/>
      <c r="H22" s="26">
        <v>12.335497</v>
      </c>
      <c r="I22" s="25">
        <v>300.12830000000002</v>
      </c>
      <c r="J22" s="23" t="str">
        <f>CHOOSE(1+ABS(ROUND(Table_Query_from_chem3[[#This Row],[WINDDIR_AVG °AZ]]/45,0)),"N","NE","E","SE","S","SW","W","NW","N")</f>
        <v>NW</v>
      </c>
      <c r="K22" s="26">
        <v>5.4186411000000003</v>
      </c>
      <c r="L22" s="23">
        <v>5.5860000000000003</v>
      </c>
      <c r="M22" s="23"/>
      <c r="N22" s="26">
        <v>11.612</v>
      </c>
      <c r="O22" s="23"/>
      <c r="P22" s="21">
        <v>2.5941795999999999</v>
      </c>
      <c r="Q22" s="21">
        <v>0.125</v>
      </c>
      <c r="R22" s="21"/>
      <c r="S22" s="21">
        <v>6.2378363999999999</v>
      </c>
      <c r="T22" s="21">
        <v>2.4E-2</v>
      </c>
      <c r="U22" s="21"/>
      <c r="V22" s="21">
        <v>1.9749023000000001</v>
      </c>
      <c r="W22" s="21">
        <v>1.7000001000000001E-2</v>
      </c>
      <c r="X22" s="21"/>
      <c r="Y22" s="21">
        <v>0.73945837999999997</v>
      </c>
      <c r="Z22" s="21">
        <v>5.0999998999999997E-2</v>
      </c>
      <c r="AA22" s="21"/>
      <c r="AB22" s="21">
        <v>1.3044045</v>
      </c>
      <c r="AC22" s="21">
        <v>1.2290000000000001</v>
      </c>
      <c r="AD22" s="21"/>
      <c r="AE22" s="21">
        <v>68.130165000000005</v>
      </c>
      <c r="AF22" s="21">
        <v>0.90100002000000001</v>
      </c>
      <c r="AG22" s="21"/>
      <c r="AH22" s="21">
        <v>19.156965</v>
      </c>
      <c r="AI22" s="21">
        <v>1.339</v>
      </c>
      <c r="AJ22" s="21"/>
      <c r="AK22" s="21">
        <v>21.595068000000001</v>
      </c>
      <c r="AL22" s="21">
        <v>5.0999998999999997E-2</v>
      </c>
      <c r="AM22" s="21"/>
      <c r="AN22" s="21">
        <v>1.4385242</v>
      </c>
      <c r="AO22" s="21">
        <v>526.16669000000002</v>
      </c>
      <c r="AP22" s="21"/>
      <c r="AQ22" s="21"/>
      <c r="AR22" s="21"/>
      <c r="AS22" s="33" t="s">
        <v>111</v>
      </c>
      <c r="AT22" s="21">
        <v>1.9189818000000001</v>
      </c>
      <c r="AU22" s="21">
        <v>80.962913999999998</v>
      </c>
      <c r="AV22" s="21">
        <v>42.190559</v>
      </c>
      <c r="AW22" s="21">
        <v>62.965912000000003</v>
      </c>
      <c r="AX22" s="21"/>
      <c r="AY22" s="21"/>
      <c r="AZ22" s="25">
        <v>40</v>
      </c>
      <c r="BA22" s="45">
        <v>370</v>
      </c>
      <c r="BB22" s="45">
        <v>390</v>
      </c>
      <c r="BC22" s="25">
        <v>40</v>
      </c>
      <c r="BD22" s="25" t="s">
        <v>112</v>
      </c>
      <c r="BE22" s="25">
        <v>60</v>
      </c>
      <c r="BF22" s="25">
        <v>25</v>
      </c>
      <c r="BG22" s="21" t="s">
        <v>112</v>
      </c>
    </row>
    <row r="23" spans="1:59" x14ac:dyDescent="0.35">
      <c r="A23" s="23">
        <v>2019701</v>
      </c>
      <c r="B23" s="24">
        <v>44027.75</v>
      </c>
      <c r="C23" s="26">
        <v>0.1766209</v>
      </c>
      <c r="D23" s="23"/>
      <c r="E23" s="23">
        <v>265</v>
      </c>
      <c r="F23" s="27">
        <v>0.14922893000000001</v>
      </c>
      <c r="G23" s="23"/>
      <c r="H23" s="26">
        <v>14.464831</v>
      </c>
      <c r="I23" s="25">
        <v>189.92885999999999</v>
      </c>
      <c r="J23" s="23" t="str">
        <f>CHOOSE(1+ABS(ROUND(Table_Query_from_chem3[[#This Row],[WINDDIR_AVG °AZ]]/45,0)),"N","NE","E","SE","S","SW","W","NW","N")</f>
        <v>S</v>
      </c>
      <c r="K23" s="26">
        <v>1.9304687</v>
      </c>
      <c r="L23" s="23">
        <v>6.2309998999999996</v>
      </c>
      <c r="M23" s="23"/>
      <c r="N23" s="26">
        <v>4.6550001999999999</v>
      </c>
      <c r="O23" s="23"/>
      <c r="P23" s="21">
        <v>0.58748942999999998</v>
      </c>
      <c r="Q23" s="21">
        <v>0.23100001000000001</v>
      </c>
      <c r="R23" s="21"/>
      <c r="S23" s="21">
        <v>11.527521</v>
      </c>
      <c r="T23" s="21">
        <v>4.3999999999999997E-2</v>
      </c>
      <c r="U23" s="21"/>
      <c r="V23" s="21">
        <v>3.6206540999999999</v>
      </c>
      <c r="W23" s="21">
        <v>2.1999999999999999E-2</v>
      </c>
      <c r="X23" s="21"/>
      <c r="Y23" s="21">
        <v>0.95694612999999995</v>
      </c>
      <c r="Z23" s="21">
        <v>9.3000001999999998E-2</v>
      </c>
      <c r="AA23" s="21"/>
      <c r="AB23" s="21">
        <v>2.3786201</v>
      </c>
      <c r="AC23" s="21">
        <v>0.27200001000000001</v>
      </c>
      <c r="AD23" s="21"/>
      <c r="AE23" s="21">
        <v>15.078442000000001</v>
      </c>
      <c r="AF23" s="21">
        <v>0.18000000999999999</v>
      </c>
      <c r="AG23" s="21"/>
      <c r="AH23" s="21">
        <v>3.8271408</v>
      </c>
      <c r="AI23" s="21">
        <v>0.41299998999999998</v>
      </c>
      <c r="AJ23" s="21"/>
      <c r="AK23" s="21">
        <v>6.6607637000000004</v>
      </c>
      <c r="AL23" s="21">
        <v>4.3999999999999997E-2</v>
      </c>
      <c r="AM23" s="21"/>
      <c r="AN23" s="21">
        <v>1.2410797</v>
      </c>
      <c r="AO23" s="21">
        <v>159.58332999999999</v>
      </c>
      <c r="AP23" s="21"/>
      <c r="AQ23" s="21"/>
      <c r="AR23" s="21"/>
      <c r="AS23" s="33" t="s">
        <v>111</v>
      </c>
      <c r="AT23" s="21">
        <v>2.9112144</v>
      </c>
      <c r="AU23" s="21">
        <v>34.145587999999996</v>
      </c>
      <c r="AV23" s="21">
        <v>11.728985</v>
      </c>
      <c r="AW23" s="21">
        <v>97.729973000000001</v>
      </c>
      <c r="AX23" s="21"/>
      <c r="AY23" s="21"/>
      <c r="AZ23" s="25">
        <v>72</v>
      </c>
      <c r="BA23" s="44">
        <v>190</v>
      </c>
      <c r="BB23" s="44">
        <v>200</v>
      </c>
      <c r="BC23" s="25">
        <v>15</v>
      </c>
      <c r="BD23" s="25" t="s">
        <v>112</v>
      </c>
      <c r="BE23" s="25"/>
      <c r="BF23" s="25">
        <v>18</v>
      </c>
      <c r="BG23" s="21" t="s">
        <v>112</v>
      </c>
    </row>
    <row r="24" spans="1:59" x14ac:dyDescent="0.35">
      <c r="A24" s="23">
        <v>2019904</v>
      </c>
      <c r="B24" s="24">
        <v>44029.25</v>
      </c>
      <c r="C24" s="26">
        <v>9.4451360999999991</v>
      </c>
      <c r="D24" s="23"/>
      <c r="E24" s="23">
        <v>239</v>
      </c>
      <c r="F24" s="27">
        <v>0.86554330999999995</v>
      </c>
      <c r="G24" s="23"/>
      <c r="H24" s="26">
        <v>12.754742</v>
      </c>
      <c r="I24" s="25">
        <v>253.5701</v>
      </c>
      <c r="J24" s="23" t="str">
        <f>CHOOSE(1+ABS(ROUND(Table_Query_from_chem3[[#This Row],[WINDDIR_AVG °AZ]]/45,0)),"N","NE","E","SE","S","SW","W","NW","N")</f>
        <v>W</v>
      </c>
      <c r="K24" s="26">
        <v>12.89725</v>
      </c>
      <c r="L24" s="23">
        <v>4.4809998999999996</v>
      </c>
      <c r="M24" s="23"/>
      <c r="N24" s="26">
        <v>12.284000000000001</v>
      </c>
      <c r="O24" s="23"/>
      <c r="P24" s="21">
        <v>33.036957000000001</v>
      </c>
      <c r="Q24" s="21">
        <v>0.16500001</v>
      </c>
      <c r="R24" s="21"/>
      <c r="S24" s="21">
        <v>8.2339438999999999</v>
      </c>
      <c r="T24" s="21">
        <v>3.9000000999999999E-2</v>
      </c>
      <c r="U24" s="21"/>
      <c r="V24" s="21">
        <v>3.2092160999999999</v>
      </c>
      <c r="W24" s="21">
        <v>9.1999999999999998E-2</v>
      </c>
      <c r="X24" s="21"/>
      <c r="Y24" s="21">
        <v>4.0017747999999997</v>
      </c>
      <c r="Z24" s="21">
        <v>3.9999999000000001E-2</v>
      </c>
      <c r="AA24" s="21"/>
      <c r="AB24" s="21">
        <v>1.0230623000000001</v>
      </c>
      <c r="AC24" s="21">
        <v>0.52499998000000003</v>
      </c>
      <c r="AD24" s="21"/>
      <c r="AE24" s="21">
        <v>29.103608999999999</v>
      </c>
      <c r="AF24" s="21">
        <v>1.052</v>
      </c>
      <c r="AG24" s="21"/>
      <c r="AH24" s="21">
        <v>22.367512000000001</v>
      </c>
      <c r="AI24" s="21">
        <v>1.6419999999999999</v>
      </c>
      <c r="AJ24" s="21"/>
      <c r="AK24" s="21">
        <v>26.481777000000001</v>
      </c>
      <c r="AL24" s="21">
        <v>0.16200000000000001</v>
      </c>
      <c r="AM24" s="21"/>
      <c r="AN24" s="21">
        <v>4.5694299000000003</v>
      </c>
      <c r="AO24" s="21">
        <v>241.16667000000001</v>
      </c>
      <c r="AP24" s="21"/>
      <c r="AQ24" s="21"/>
      <c r="AR24" s="21"/>
      <c r="AS24" s="33" t="s">
        <v>111</v>
      </c>
      <c r="AT24" s="21">
        <v>1.4672554</v>
      </c>
      <c r="AU24" s="21">
        <v>78.378906000000001</v>
      </c>
      <c r="AV24" s="21">
        <v>53.41872</v>
      </c>
      <c r="AW24" s="21">
        <v>37.876533999999999</v>
      </c>
      <c r="AX24" s="21"/>
      <c r="AY24" s="21"/>
      <c r="AZ24" s="25">
        <v>0</v>
      </c>
      <c r="BA24" s="45">
        <v>140</v>
      </c>
      <c r="BB24" s="45">
        <v>110</v>
      </c>
      <c r="BC24" s="25">
        <v>25</v>
      </c>
      <c r="BD24" s="25" t="s">
        <v>112</v>
      </c>
      <c r="BE24" s="25">
        <v>20</v>
      </c>
      <c r="BF24" s="25">
        <v>45</v>
      </c>
      <c r="BG24" s="21" t="s">
        <v>112</v>
      </c>
    </row>
    <row r="25" spans="1:59" x14ac:dyDescent="0.35">
      <c r="A25" s="23">
        <v>2019901</v>
      </c>
      <c r="B25" s="24">
        <v>44029.75</v>
      </c>
      <c r="C25" s="26">
        <v>7.6429900999999996</v>
      </c>
      <c r="D25" s="23"/>
      <c r="E25" s="23">
        <v>1205</v>
      </c>
      <c r="F25" s="27">
        <v>0.85733831000000005</v>
      </c>
      <c r="G25" s="23"/>
      <c r="H25" s="26">
        <v>14.243957</v>
      </c>
      <c r="I25" s="25">
        <v>290.81882000000002</v>
      </c>
      <c r="J25" s="23" t="str">
        <f>CHOOSE(1+ABS(ROUND(Table_Query_from_chem3[[#This Row],[WINDDIR_AVG °AZ]]/45,0)),"N","NE","E","SE","S","SW","W","NW","N")</f>
        <v>W</v>
      </c>
      <c r="K25" s="26">
        <v>10.830064</v>
      </c>
      <c r="L25" s="23">
        <v>4.9840001999999997</v>
      </c>
      <c r="M25" s="23"/>
      <c r="N25" s="26">
        <v>6.6609997999999999</v>
      </c>
      <c r="O25" s="23"/>
      <c r="P25" s="21">
        <v>10.375279000000001</v>
      </c>
      <c r="Q25" s="21">
        <v>1.7999998999999999E-2</v>
      </c>
      <c r="R25" s="21"/>
      <c r="S25" s="21">
        <v>0.89824842999999999</v>
      </c>
      <c r="T25" s="21">
        <v>2.0000001000000001E-3</v>
      </c>
      <c r="U25" s="21"/>
      <c r="V25" s="21">
        <v>0.16457519000000001</v>
      </c>
      <c r="W25" s="21">
        <v>3.3000000000000002E-2</v>
      </c>
      <c r="X25" s="21"/>
      <c r="Y25" s="21">
        <v>1.4354191999999999</v>
      </c>
      <c r="Z25" s="21">
        <v>8.0000004000000003E-3</v>
      </c>
      <c r="AA25" s="21"/>
      <c r="AB25" s="21">
        <v>0.20461248000000001</v>
      </c>
      <c r="AC25" s="21">
        <v>0.20399999999999999</v>
      </c>
      <c r="AD25" s="21"/>
      <c r="AE25" s="21">
        <v>11.308831</v>
      </c>
      <c r="AF25" s="21">
        <v>0.76099998000000002</v>
      </c>
      <c r="AG25" s="21"/>
      <c r="AH25" s="21">
        <v>16.180302000000001</v>
      </c>
      <c r="AI25" s="21">
        <v>0.66000002999999996</v>
      </c>
      <c r="AJ25" s="21"/>
      <c r="AK25" s="21">
        <v>10.64432</v>
      </c>
      <c r="AL25" s="21">
        <v>3.0999999E-2</v>
      </c>
      <c r="AM25" s="21"/>
      <c r="AN25" s="21">
        <v>0.87439710000000004</v>
      </c>
      <c r="AO25" s="21">
        <v>118.58334000000001</v>
      </c>
      <c r="AP25" s="21"/>
      <c r="AQ25" s="21"/>
      <c r="AR25" s="21"/>
      <c r="AS25" s="33" t="s">
        <v>111</v>
      </c>
      <c r="AT25" s="21">
        <v>0.87782347000000005</v>
      </c>
      <c r="AU25" s="21">
        <v>24.314848000000001</v>
      </c>
      <c r="AV25" s="21">
        <v>27.699017999999999</v>
      </c>
      <c r="AW25" s="21">
        <v>-13.01257</v>
      </c>
      <c r="AX25" s="21"/>
      <c r="AY25" s="21"/>
      <c r="AZ25" s="25">
        <v>0</v>
      </c>
      <c r="BA25" s="44">
        <v>150</v>
      </c>
      <c r="BB25" s="44">
        <v>96</v>
      </c>
      <c r="BC25" s="25">
        <v>26</v>
      </c>
      <c r="BD25" s="25" t="s">
        <v>112</v>
      </c>
      <c r="BE25" s="25"/>
      <c r="BF25" s="25">
        <v>47</v>
      </c>
      <c r="BG25" s="21" t="s">
        <v>112</v>
      </c>
    </row>
    <row r="26" spans="1:59" x14ac:dyDescent="0.35">
      <c r="A26" s="23">
        <v>2020303</v>
      </c>
      <c r="B26" s="24">
        <v>44033.75</v>
      </c>
      <c r="C26" s="26">
        <v>2.2855127</v>
      </c>
      <c r="D26" s="23"/>
      <c r="E26" s="23">
        <v>124</v>
      </c>
      <c r="F26" s="27">
        <v>0.28623709000000003</v>
      </c>
      <c r="G26" s="23"/>
      <c r="H26" s="26">
        <v>11.226919000000001</v>
      </c>
      <c r="I26" s="25">
        <v>307.15944999999999</v>
      </c>
      <c r="J26" s="23" t="str">
        <f>CHOOSE(1+ABS(ROUND(Table_Query_from_chem3[[#This Row],[WINDDIR_AVG °AZ]]/45,0)),"N","NE","E","SE","S","SW","W","NW","N")</f>
        <v>NW</v>
      </c>
      <c r="K26" s="26">
        <v>3.5843883000000001</v>
      </c>
      <c r="L26" s="23">
        <v>6.04</v>
      </c>
      <c r="M26" s="23"/>
      <c r="N26" s="26"/>
      <c r="O26" s="23"/>
      <c r="P26" s="21">
        <v>0.91201091000000001</v>
      </c>
      <c r="Q26" s="21">
        <v>1.0700000999999999</v>
      </c>
      <c r="R26" s="21"/>
      <c r="S26" s="21">
        <v>53.395878000000003</v>
      </c>
      <c r="T26" s="21">
        <v>0.14699999999999999</v>
      </c>
      <c r="U26" s="21"/>
      <c r="V26" s="21">
        <v>12.096276</v>
      </c>
      <c r="W26" s="21">
        <v>1.6000001E-2</v>
      </c>
      <c r="X26" s="21"/>
      <c r="Y26" s="21">
        <v>0.69596082000000004</v>
      </c>
      <c r="Z26" s="21">
        <v>0.42300000999999998</v>
      </c>
      <c r="AA26" s="21"/>
      <c r="AB26" s="21">
        <v>10.818885</v>
      </c>
      <c r="AC26" s="21">
        <v>0.23599999999999999</v>
      </c>
      <c r="AD26" s="21"/>
      <c r="AE26" s="21">
        <v>13.082765999999999</v>
      </c>
      <c r="AF26" s="21">
        <v>1.103</v>
      </c>
      <c r="AG26" s="21"/>
      <c r="AH26" s="21">
        <v>23.451868000000001</v>
      </c>
      <c r="AI26" s="21">
        <v>0.91299998999999998</v>
      </c>
      <c r="AJ26" s="21"/>
      <c r="AK26" s="21">
        <v>14.724643</v>
      </c>
      <c r="AL26" s="21">
        <v>0.47600000999999997</v>
      </c>
      <c r="AM26" s="21"/>
      <c r="AN26" s="21">
        <v>13.426227000000001</v>
      </c>
      <c r="AO26" s="21">
        <v>614.91669000000002</v>
      </c>
      <c r="AP26" s="21"/>
      <c r="AQ26" s="21"/>
      <c r="AR26" s="21"/>
      <c r="AS26" s="33" t="s">
        <v>111</v>
      </c>
      <c r="AT26" s="21">
        <v>1.7633839</v>
      </c>
      <c r="AU26" s="21">
        <v>90.995437999999993</v>
      </c>
      <c r="AV26" s="21">
        <v>51.602736999999998</v>
      </c>
      <c r="AW26" s="21">
        <v>55.249935000000001</v>
      </c>
      <c r="AX26" s="21"/>
      <c r="AY26" s="21"/>
      <c r="AZ26" s="25" t="s">
        <v>112</v>
      </c>
      <c r="BA26" s="45" t="s">
        <v>112</v>
      </c>
      <c r="BB26" s="45" t="s">
        <v>112</v>
      </c>
      <c r="BC26" s="25" t="s">
        <v>112</v>
      </c>
      <c r="BD26" s="25" t="s">
        <v>112</v>
      </c>
      <c r="BE26" s="25" t="s">
        <v>112</v>
      </c>
      <c r="BF26" s="25" t="s">
        <v>112</v>
      </c>
      <c r="BG26" s="21" t="s">
        <v>112</v>
      </c>
    </row>
    <row r="27" spans="1:59" x14ac:dyDescent="0.35">
      <c r="A27" s="23">
        <v>2020503</v>
      </c>
      <c r="B27" s="24">
        <v>44035.75</v>
      </c>
      <c r="C27" s="26">
        <v>5.3655033000000003</v>
      </c>
      <c r="D27" s="23"/>
      <c r="E27" s="23">
        <v>514</v>
      </c>
      <c r="F27" s="27">
        <v>0.38694202999999999</v>
      </c>
      <c r="G27" s="23"/>
      <c r="H27" s="26">
        <v>14.425238999999999</v>
      </c>
      <c r="I27" s="25">
        <v>305.24869000000001</v>
      </c>
      <c r="J27" s="23" t="str">
        <f>CHOOSE(1+ABS(ROUND(Table_Query_from_chem3[[#This Row],[WINDDIR_AVG °AZ]]/45,0)),"N","NE","E","SE","S","SW","W","NW","N")</f>
        <v>NW</v>
      </c>
      <c r="K27" s="26">
        <v>7.3670267999999997</v>
      </c>
      <c r="L27" s="23">
        <v>4.9050001999999999</v>
      </c>
      <c r="M27" s="23"/>
      <c r="N27" s="26">
        <v>19.701000000000001</v>
      </c>
      <c r="O27" s="23"/>
      <c r="P27" s="21">
        <v>12.44514</v>
      </c>
      <c r="Q27" s="21">
        <v>0.34200001000000002</v>
      </c>
      <c r="R27" s="21"/>
      <c r="S27" s="21">
        <v>17.066718999999999</v>
      </c>
      <c r="T27" s="21">
        <v>7.1000002000000006E-2</v>
      </c>
      <c r="U27" s="21"/>
      <c r="V27" s="21">
        <v>5.8424190999999999</v>
      </c>
      <c r="W27" s="21">
        <v>2.8000001E-2</v>
      </c>
      <c r="X27" s="21"/>
      <c r="Y27" s="21">
        <v>1.2179314000000001</v>
      </c>
      <c r="Z27" s="21">
        <v>5.4000000999999999E-2</v>
      </c>
      <c r="AA27" s="21"/>
      <c r="AB27" s="21">
        <v>1.3811343</v>
      </c>
      <c r="AC27" s="21">
        <v>1.405</v>
      </c>
      <c r="AD27" s="21"/>
      <c r="AE27" s="21">
        <v>77.886803</v>
      </c>
      <c r="AF27" s="21">
        <v>2.661</v>
      </c>
      <c r="AG27" s="21"/>
      <c r="AH27" s="21">
        <v>56.5779</v>
      </c>
      <c r="AI27" s="21">
        <v>2.9870000000000001</v>
      </c>
      <c r="AJ27" s="21"/>
      <c r="AK27" s="21">
        <v>48.173611000000001</v>
      </c>
      <c r="AL27" s="21">
        <v>7.2999998999999996E-2</v>
      </c>
      <c r="AM27" s="21"/>
      <c r="AN27" s="21">
        <v>2.0590641000000001</v>
      </c>
      <c r="AO27" s="21">
        <v>299.75</v>
      </c>
      <c r="AP27" s="21"/>
      <c r="AQ27" s="21"/>
      <c r="AR27" s="21"/>
      <c r="AS27" s="33" t="s">
        <v>111</v>
      </c>
      <c r="AT27" s="21">
        <v>1.0837281999999999</v>
      </c>
      <c r="AU27" s="21">
        <v>115.75364</v>
      </c>
      <c r="AV27" s="21">
        <v>106.81058</v>
      </c>
      <c r="AW27" s="21">
        <v>8.0363874000000006</v>
      </c>
      <c r="AX27" s="21"/>
      <c r="AY27" s="21"/>
      <c r="AZ27" s="25">
        <v>0</v>
      </c>
      <c r="BA27" s="44">
        <v>210</v>
      </c>
      <c r="BB27" s="44">
        <v>170</v>
      </c>
      <c r="BC27" s="25">
        <v>16</v>
      </c>
      <c r="BD27" s="25" t="s">
        <v>112</v>
      </c>
      <c r="BE27" s="25">
        <v>20</v>
      </c>
      <c r="BF27" s="25">
        <v>29</v>
      </c>
      <c r="BG27" s="21" t="s">
        <v>112</v>
      </c>
    </row>
    <row r="28" spans="1:59" x14ac:dyDescent="0.35">
      <c r="A28" s="23">
        <v>2020604</v>
      </c>
      <c r="B28" s="24">
        <v>44036.25</v>
      </c>
      <c r="C28" s="26">
        <v>8.3960790999999997</v>
      </c>
      <c r="D28" s="23"/>
      <c r="E28" s="23">
        <v>606</v>
      </c>
      <c r="F28" s="21">
        <v>0.58085191000000003</v>
      </c>
      <c r="G28" s="21"/>
      <c r="H28" s="26">
        <v>11.879256</v>
      </c>
      <c r="I28" s="25">
        <v>185.90611000000001</v>
      </c>
      <c r="J28" s="23" t="str">
        <f>CHOOSE(1+ABS(ROUND(Table_Query_from_chem3[[#This Row],[WINDDIR_AVG °AZ]]/45,0)),"N","NE","E","SE","S","SW","W","NW","N")</f>
        <v>S</v>
      </c>
      <c r="K28" s="21">
        <v>6.6110968999999997</v>
      </c>
      <c r="L28" s="23">
        <v>5.2210001999999998</v>
      </c>
      <c r="M28" s="23"/>
      <c r="N28" s="26">
        <v>18.643000000000001</v>
      </c>
      <c r="O28" s="23"/>
      <c r="P28" s="21">
        <v>6.0117345000000002</v>
      </c>
      <c r="Q28" s="21">
        <v>0.29599999999999999</v>
      </c>
      <c r="R28" s="21"/>
      <c r="S28" s="21">
        <v>14.771196</v>
      </c>
      <c r="T28" s="21">
        <v>5.9999998999999998E-2</v>
      </c>
      <c r="U28" s="21"/>
      <c r="V28" s="21">
        <v>4.9372559000000003</v>
      </c>
      <c r="W28" s="21">
        <v>2.1000000000000001E-2</v>
      </c>
      <c r="X28" s="21"/>
      <c r="Y28" s="21">
        <v>0.91344857000000002</v>
      </c>
      <c r="Z28" s="21">
        <v>4.8000000000000001E-2</v>
      </c>
      <c r="AA28" s="21"/>
      <c r="AB28" s="21">
        <v>1.2276748</v>
      </c>
      <c r="AC28" s="21">
        <v>1.7070000000000001</v>
      </c>
      <c r="AD28" s="21"/>
      <c r="AE28" s="21">
        <v>94.628304</v>
      </c>
      <c r="AF28" s="21">
        <v>2.2930000000000001</v>
      </c>
      <c r="AG28" s="21"/>
      <c r="AH28" s="21">
        <v>48.753520999999999</v>
      </c>
      <c r="AI28" s="21">
        <v>3.0489999999999999</v>
      </c>
      <c r="AJ28" s="21"/>
      <c r="AK28" s="21">
        <v>49.173533999999997</v>
      </c>
      <c r="AL28" s="21">
        <v>7.6999999999999999E-2</v>
      </c>
      <c r="AM28" s="21"/>
      <c r="AN28" s="21">
        <v>2.1718894999999998</v>
      </c>
      <c r="AO28" s="21">
        <v>358.16665999999998</v>
      </c>
      <c r="AP28" s="21"/>
      <c r="AQ28" s="21"/>
      <c r="AR28" s="21"/>
      <c r="AS28" s="33" t="s">
        <v>111</v>
      </c>
      <c r="AT28" s="21">
        <v>1.2232679</v>
      </c>
      <c r="AU28" s="21">
        <v>122.44783</v>
      </c>
      <c r="AV28" s="21">
        <v>100.09895</v>
      </c>
      <c r="AW28" s="21">
        <v>20.084662999999999</v>
      </c>
      <c r="AX28" s="21"/>
      <c r="AY28" s="21"/>
      <c r="AZ28" s="25">
        <v>0</v>
      </c>
      <c r="BA28" s="45">
        <v>280</v>
      </c>
      <c r="BB28" s="45">
        <v>210</v>
      </c>
      <c r="BC28" s="25">
        <v>14</v>
      </c>
      <c r="BD28" s="25" t="s">
        <v>112</v>
      </c>
      <c r="BE28" s="25">
        <v>60</v>
      </c>
      <c r="BF28" s="25">
        <v>27</v>
      </c>
      <c r="BG28" s="21" t="s">
        <v>112</v>
      </c>
    </row>
    <row r="29" spans="1:59" x14ac:dyDescent="0.35">
      <c r="A29" s="23">
        <v>2020906</v>
      </c>
      <c r="B29" s="24">
        <v>44039.25</v>
      </c>
      <c r="C29" s="26">
        <v>7.1491522999999999</v>
      </c>
      <c r="D29" s="23"/>
      <c r="E29" s="23">
        <v>349</v>
      </c>
      <c r="F29" s="27">
        <v>0.49324983</v>
      </c>
      <c r="G29" s="23"/>
      <c r="H29" s="26">
        <v>6.7637409999999996</v>
      </c>
      <c r="I29" s="25">
        <v>293.33767999999998</v>
      </c>
      <c r="J29" s="23" t="str">
        <f>CHOOSE(1+ABS(ROUND(Table_Query_from_chem3[[#This Row],[WINDDIR_AVG °AZ]]/45,0)),"N","NE","E","SE","S","SW","W","NW","N")</f>
        <v>NW</v>
      </c>
      <c r="K29" s="26">
        <v>15.9168</v>
      </c>
      <c r="L29" s="23">
        <v>6.2770000000000001</v>
      </c>
      <c r="M29" s="23"/>
      <c r="N29" s="26">
        <v>9.6599997999999996</v>
      </c>
      <c r="O29" s="23"/>
      <c r="P29" s="21">
        <v>0.52844530000000001</v>
      </c>
      <c r="Q29" s="21">
        <v>0.17200001000000001</v>
      </c>
      <c r="R29" s="21"/>
      <c r="S29" s="21">
        <v>8.5832624000000006</v>
      </c>
      <c r="T29" s="21">
        <v>2.7000000999999999E-2</v>
      </c>
      <c r="U29" s="21"/>
      <c r="V29" s="21">
        <v>2.221765</v>
      </c>
      <c r="W29" s="21">
        <v>2.1000000000000001E-2</v>
      </c>
      <c r="X29" s="21"/>
      <c r="Y29" s="21">
        <v>0.91344857000000002</v>
      </c>
      <c r="Z29" s="21">
        <v>0.17</v>
      </c>
      <c r="AA29" s="21"/>
      <c r="AB29" s="21">
        <v>4.3480153000000001</v>
      </c>
      <c r="AC29" s="21">
        <v>0.88400000000000001</v>
      </c>
      <c r="AD29" s="21"/>
      <c r="AE29" s="21">
        <v>49.004931999999997</v>
      </c>
      <c r="AF29" s="21">
        <v>0.84600001999999996</v>
      </c>
      <c r="AG29" s="21"/>
      <c r="AH29" s="21">
        <v>17.987562</v>
      </c>
      <c r="AI29" s="21">
        <v>1.1970000000000001</v>
      </c>
      <c r="AJ29" s="21"/>
      <c r="AK29" s="21">
        <v>19.304925999999998</v>
      </c>
      <c r="AL29" s="21">
        <v>7.2999998999999996E-2</v>
      </c>
      <c r="AM29" s="21"/>
      <c r="AN29" s="21">
        <v>2.0590641000000001</v>
      </c>
      <c r="AO29" s="21">
        <v>235.83332999999999</v>
      </c>
      <c r="AP29" s="21"/>
      <c r="AQ29" s="21"/>
      <c r="AR29" s="21"/>
      <c r="AS29" s="33" t="s">
        <v>111</v>
      </c>
      <c r="AT29" s="21">
        <v>1.6669278999999999</v>
      </c>
      <c r="AU29" s="21">
        <v>65.596198999999999</v>
      </c>
      <c r="AV29" s="21">
        <v>39.351551000000001</v>
      </c>
      <c r="AW29" s="21">
        <v>50.014693999999999</v>
      </c>
      <c r="AX29" s="21"/>
      <c r="AY29" s="21"/>
      <c r="AZ29" s="25">
        <v>0</v>
      </c>
      <c r="BA29" s="44">
        <v>180</v>
      </c>
      <c r="BB29" s="44">
        <v>130</v>
      </c>
      <c r="BC29" s="25">
        <v>30</v>
      </c>
      <c r="BD29" s="25" t="s">
        <v>112</v>
      </c>
      <c r="BE29" s="25">
        <v>10</v>
      </c>
      <c r="BF29" s="25">
        <v>0</v>
      </c>
      <c r="BG29" s="21" t="s">
        <v>112</v>
      </c>
    </row>
    <row r="30" spans="1:59" x14ac:dyDescent="0.35">
      <c r="A30" s="23">
        <v>2021505</v>
      </c>
      <c r="B30" s="24">
        <v>44045.75</v>
      </c>
      <c r="C30" s="26">
        <v>4.5467633999999997</v>
      </c>
      <c r="D30" s="23"/>
      <c r="E30" s="23">
        <v>730</v>
      </c>
      <c r="F30" s="27">
        <v>0.49729514000000002</v>
      </c>
      <c r="G30" s="23"/>
      <c r="H30" s="26">
        <v>15.518507</v>
      </c>
      <c r="I30" s="25">
        <v>232.08376000000001</v>
      </c>
      <c r="J30" s="23" t="str">
        <f>CHOOSE(1+ABS(ROUND(Table_Query_from_chem3[[#This Row],[WINDDIR_AVG °AZ]]/45,0)),"N","NE","E","SE","S","SW","W","NW","N")</f>
        <v>SW</v>
      </c>
      <c r="K30" s="26">
        <v>15.584417999999999</v>
      </c>
      <c r="L30" s="23">
        <v>6.5229998</v>
      </c>
      <c r="M30" s="23"/>
      <c r="N30" s="26">
        <v>11.541</v>
      </c>
      <c r="O30" s="23"/>
      <c r="P30" s="21">
        <v>0.29991642000000002</v>
      </c>
      <c r="Q30" s="21">
        <v>0.79299998000000005</v>
      </c>
      <c r="R30" s="21"/>
      <c r="S30" s="21">
        <v>39.572834</v>
      </c>
      <c r="T30" s="21">
        <v>0.29699998999999999</v>
      </c>
      <c r="U30" s="21"/>
      <c r="V30" s="21">
        <v>24.439415</v>
      </c>
      <c r="W30" s="21">
        <v>6.1999999E-2</v>
      </c>
      <c r="X30" s="21"/>
      <c r="Y30" s="21">
        <v>2.6968481999999998</v>
      </c>
      <c r="Z30" s="21">
        <v>0.13200000000000001</v>
      </c>
      <c r="AA30" s="21"/>
      <c r="AB30" s="21">
        <v>3.3761057999999999</v>
      </c>
      <c r="AC30" s="21">
        <v>0.48399999999999999</v>
      </c>
      <c r="AD30" s="21"/>
      <c r="AE30" s="21">
        <v>26.830755</v>
      </c>
      <c r="AF30" s="21">
        <v>0.63599998000000002</v>
      </c>
      <c r="AG30" s="21"/>
      <c r="AH30" s="21">
        <v>13.522563999999999</v>
      </c>
      <c r="AI30" s="21">
        <v>1.0900000000000001</v>
      </c>
      <c r="AJ30" s="21"/>
      <c r="AK30" s="21">
        <v>17.579256000000001</v>
      </c>
      <c r="AL30" s="21">
        <v>0.106</v>
      </c>
      <c r="AM30" s="21"/>
      <c r="AN30" s="21">
        <v>2.9898739000000001</v>
      </c>
      <c r="AO30" s="21">
        <v>241.58332999999999</v>
      </c>
      <c r="AP30" s="21"/>
      <c r="AQ30" s="21"/>
      <c r="AR30" s="21"/>
      <c r="AS30" s="33" t="s">
        <v>111</v>
      </c>
      <c r="AT30" s="21">
        <v>2.8515389</v>
      </c>
      <c r="AU30" s="21">
        <v>97.213791000000001</v>
      </c>
      <c r="AV30" s="21">
        <v>34.091693999999997</v>
      </c>
      <c r="AW30" s="21">
        <v>96.145409000000001</v>
      </c>
      <c r="AX30" s="21"/>
      <c r="AY30" s="21"/>
      <c r="AZ30" s="25">
        <v>0</v>
      </c>
      <c r="BA30" s="45">
        <v>310</v>
      </c>
      <c r="BB30" s="45">
        <v>220</v>
      </c>
      <c r="BC30" s="25">
        <v>26</v>
      </c>
      <c r="BD30" s="25" t="s">
        <v>112</v>
      </c>
      <c r="BE30" s="25">
        <v>10</v>
      </c>
      <c r="BF30" s="25">
        <v>44</v>
      </c>
      <c r="BG30" s="21" t="s">
        <v>112</v>
      </c>
    </row>
    <row r="31" spans="1:59" x14ac:dyDescent="0.35">
      <c r="A31" s="23">
        <v>2021801</v>
      </c>
      <c r="B31" s="24">
        <v>44048.75</v>
      </c>
      <c r="C31" s="26">
        <v>5.8490356999999999</v>
      </c>
      <c r="D31" s="23"/>
      <c r="E31" s="23">
        <v>665</v>
      </c>
      <c r="F31" s="27">
        <v>0.61366617999999995</v>
      </c>
      <c r="G31" s="23"/>
      <c r="H31" s="26">
        <v>10.563685</v>
      </c>
      <c r="I31" s="25">
        <v>278.87051000000002</v>
      </c>
      <c r="J31" s="23" t="str">
        <f>CHOOSE(1+ABS(ROUND(Table_Query_from_chem3[[#This Row],[WINDDIR_AVG °AZ]]/45,0)),"N","NE","E","SE","S","SW","W","NW","N")</f>
        <v>W</v>
      </c>
      <c r="K31" s="26">
        <v>9.5774059000000005</v>
      </c>
      <c r="L31" s="23">
        <v>5.8779998000000004</v>
      </c>
      <c r="M31" s="23"/>
      <c r="N31" s="26">
        <v>6.02</v>
      </c>
      <c r="O31" s="23"/>
      <c r="P31" s="21">
        <v>1.3243423000000001</v>
      </c>
      <c r="Q31" s="21">
        <v>0.255</v>
      </c>
      <c r="R31" s="21"/>
      <c r="S31" s="21">
        <v>12.725186000000001</v>
      </c>
      <c r="T31" s="21">
        <v>0.111</v>
      </c>
      <c r="U31" s="21"/>
      <c r="V31" s="21">
        <v>9.1339234999999999</v>
      </c>
      <c r="W31" s="21">
        <v>1.2E-2</v>
      </c>
      <c r="X31" s="21"/>
      <c r="Y31" s="21">
        <v>0.52197062999999999</v>
      </c>
      <c r="Z31" s="21">
        <v>1.0999999999999999E-2</v>
      </c>
      <c r="AA31" s="21"/>
      <c r="AB31" s="21">
        <v>0.28134215000000001</v>
      </c>
      <c r="AC31" s="21">
        <v>0.31799999000000001</v>
      </c>
      <c r="AD31" s="21"/>
      <c r="AE31" s="21">
        <v>17.628471000000001</v>
      </c>
      <c r="AF31" s="21">
        <v>0.51999998000000003</v>
      </c>
      <c r="AG31" s="21"/>
      <c r="AH31" s="21">
        <v>11.056184999999999</v>
      </c>
      <c r="AI31" s="21">
        <v>0.67199998999999999</v>
      </c>
      <c r="AJ31" s="21"/>
      <c r="AK31" s="21">
        <v>10.837853000000001</v>
      </c>
      <c r="AL31" s="21">
        <v>3.2000002E-2</v>
      </c>
      <c r="AM31" s="21"/>
      <c r="AN31" s="21">
        <v>0.90260344999999997</v>
      </c>
      <c r="AO31" s="21">
        <v>165.33332999999999</v>
      </c>
      <c r="AP31" s="21"/>
      <c r="AQ31" s="21"/>
      <c r="AR31" s="21"/>
      <c r="AS31" s="33" t="s">
        <v>111</v>
      </c>
      <c r="AT31" s="21">
        <v>1.8250948</v>
      </c>
      <c r="AU31" s="21">
        <v>41.606029999999997</v>
      </c>
      <c r="AV31" s="21">
        <v>22.79664</v>
      </c>
      <c r="AW31" s="21">
        <v>58.411830999999999</v>
      </c>
      <c r="AX31" s="21"/>
      <c r="AY31" s="21"/>
      <c r="AZ31" s="25">
        <v>0</v>
      </c>
      <c r="BA31" s="44">
        <v>290</v>
      </c>
      <c r="BB31" s="44">
        <v>120</v>
      </c>
      <c r="BC31" s="25">
        <v>24</v>
      </c>
      <c r="BD31" s="25" t="s">
        <v>112</v>
      </c>
      <c r="BE31" s="25"/>
      <c r="BF31" s="25">
        <v>44</v>
      </c>
      <c r="BG31" s="21" t="s">
        <v>112</v>
      </c>
    </row>
    <row r="32" spans="1:59" x14ac:dyDescent="0.35">
      <c r="A32" s="23">
        <v>2021903</v>
      </c>
      <c r="B32" s="24">
        <v>44049.75</v>
      </c>
      <c r="C32" s="26">
        <v>2.7319855999999998</v>
      </c>
      <c r="D32" s="23"/>
      <c r="E32" s="23">
        <v>220</v>
      </c>
      <c r="F32" s="27">
        <v>0.20149576999999999</v>
      </c>
      <c r="G32" s="23"/>
      <c r="H32" s="26">
        <v>6.3406525</v>
      </c>
      <c r="I32" s="25">
        <v>301.58398</v>
      </c>
      <c r="J32" s="23" t="str">
        <f>CHOOSE(1+ABS(ROUND(Table_Query_from_chem3[[#This Row],[WINDDIR_AVG °AZ]]/45,0)),"N","NE","E","SE","S","SW","W","NW","N")</f>
        <v>NW</v>
      </c>
      <c r="K32" s="26">
        <v>12.810892000000001</v>
      </c>
      <c r="L32" s="23">
        <v>6.2770000000000001</v>
      </c>
      <c r="M32" s="23"/>
      <c r="N32" s="26">
        <v>12.832000000000001</v>
      </c>
      <c r="O32" s="23"/>
      <c r="P32" s="21">
        <v>0.52844530000000001</v>
      </c>
      <c r="Q32" s="21">
        <v>0.89499998000000003</v>
      </c>
      <c r="R32" s="21"/>
      <c r="S32" s="21">
        <v>44.662906999999997</v>
      </c>
      <c r="T32" s="21">
        <v>0.19800000000000001</v>
      </c>
      <c r="U32" s="21"/>
      <c r="V32" s="21">
        <v>16.292943999999999</v>
      </c>
      <c r="W32" s="21">
        <v>9.8999999000000005E-2</v>
      </c>
      <c r="X32" s="21"/>
      <c r="Y32" s="21">
        <v>4.3062576999999997</v>
      </c>
      <c r="Z32" s="21">
        <v>1.4E-2</v>
      </c>
      <c r="AA32" s="21"/>
      <c r="AB32" s="21">
        <v>0.35807182999999998</v>
      </c>
      <c r="AC32" s="21">
        <v>0.31600001</v>
      </c>
      <c r="AD32" s="21"/>
      <c r="AE32" s="21">
        <v>17.517600999999999</v>
      </c>
      <c r="AF32" s="21">
        <v>0.85299999000000004</v>
      </c>
      <c r="AG32" s="21"/>
      <c r="AH32" s="21">
        <v>18.136395</v>
      </c>
      <c r="AI32" s="21">
        <v>1.079</v>
      </c>
      <c r="AJ32" s="21"/>
      <c r="AK32" s="21">
        <v>17.40185</v>
      </c>
      <c r="AL32" s="21">
        <v>9.8999999000000005E-2</v>
      </c>
      <c r="AM32" s="21"/>
      <c r="AN32" s="21">
        <v>2.7924294000000001</v>
      </c>
      <c r="AO32" s="21">
        <v>306.41665999999998</v>
      </c>
      <c r="AP32" s="21"/>
      <c r="AQ32" s="21"/>
      <c r="AR32" s="21"/>
      <c r="AS32" s="33" t="s">
        <v>111</v>
      </c>
      <c r="AT32" s="21">
        <v>2.1826526999999998</v>
      </c>
      <c r="AU32" s="21">
        <v>83.662552000000005</v>
      </c>
      <c r="AV32" s="21">
        <v>38.330672999999997</v>
      </c>
      <c r="AW32" s="21">
        <v>74.318680000000001</v>
      </c>
      <c r="AX32" s="21"/>
      <c r="AY32" s="21"/>
      <c r="AZ32" s="25">
        <v>0</v>
      </c>
      <c r="BA32" s="45">
        <v>300</v>
      </c>
      <c r="BB32" s="45">
        <v>240</v>
      </c>
      <c r="BC32" s="25">
        <v>20</v>
      </c>
      <c r="BD32" s="25" t="s">
        <v>112</v>
      </c>
      <c r="BE32" s="25"/>
      <c r="BF32" s="25">
        <v>19</v>
      </c>
      <c r="BG32" s="21" t="s">
        <v>112</v>
      </c>
    </row>
    <row r="33" spans="1:59" x14ac:dyDescent="0.35">
      <c r="A33" s="23">
        <v>2022204</v>
      </c>
      <c r="B33" s="24">
        <v>44052.25</v>
      </c>
      <c r="C33" s="26">
        <v>2.4959625999999999</v>
      </c>
      <c r="D33" s="23"/>
      <c r="E33" s="23">
        <v>789</v>
      </c>
      <c r="F33" s="27">
        <v>0.44462815</v>
      </c>
      <c r="G33" s="23"/>
      <c r="H33" s="26">
        <v>12.738626</v>
      </c>
      <c r="I33" s="25">
        <v>283.24200000000002</v>
      </c>
      <c r="J33" s="23" t="str">
        <f>CHOOSE(1+ABS(ROUND(Table_Query_from_chem3[[#This Row],[WINDDIR_AVG °AZ]]/45,0)),"N","NE","E","SE","S","SW","W","NW","N")</f>
        <v>W</v>
      </c>
      <c r="K33" s="26">
        <v>6.1578469</v>
      </c>
      <c r="L33" s="23">
        <v>5.9840001999999997</v>
      </c>
      <c r="M33" s="23"/>
      <c r="N33" s="26"/>
      <c r="O33" s="23"/>
      <c r="P33" s="21">
        <v>1.0375278999999999</v>
      </c>
      <c r="Q33" s="21">
        <v>0.34900001000000003</v>
      </c>
      <c r="R33" s="21"/>
      <c r="S33" s="21">
        <v>17.416039000000001</v>
      </c>
      <c r="T33" s="21">
        <v>8.3999999000000006E-2</v>
      </c>
      <c r="U33" s="21"/>
      <c r="V33" s="21">
        <v>6.9121579999999998</v>
      </c>
      <c r="W33" s="21">
        <v>2.7000000999999999E-2</v>
      </c>
      <c r="X33" s="21"/>
      <c r="Y33" s="21">
        <v>1.1744338000000001</v>
      </c>
      <c r="Z33" s="21">
        <v>7.4000000999999996E-2</v>
      </c>
      <c r="AA33" s="21"/>
      <c r="AB33" s="21">
        <v>1.8926654000000001</v>
      </c>
      <c r="AC33" s="21">
        <v>0.91900002999999997</v>
      </c>
      <c r="AD33" s="21"/>
      <c r="AE33" s="21">
        <v>50.945174999999999</v>
      </c>
      <c r="AF33" s="21">
        <v>0.58600003000000001</v>
      </c>
      <c r="AG33" s="21"/>
      <c r="AH33" s="21">
        <v>12.45947</v>
      </c>
      <c r="AI33" s="21">
        <v>1.383</v>
      </c>
      <c r="AJ33" s="21"/>
      <c r="AK33" s="21">
        <v>22.304689</v>
      </c>
      <c r="AL33" s="21">
        <v>0.107</v>
      </c>
      <c r="AM33" s="21"/>
      <c r="AN33" s="21">
        <v>3.0180802</v>
      </c>
      <c r="AO33" s="21"/>
      <c r="AP33" s="21" t="s">
        <v>112</v>
      </c>
      <c r="AQ33" s="21"/>
      <c r="AR33" s="21"/>
      <c r="AS33" s="33" t="s">
        <v>111</v>
      </c>
      <c r="AT33" s="21">
        <v>2.1007435000000001</v>
      </c>
      <c r="AU33" s="21">
        <v>79.370789000000002</v>
      </c>
      <c r="AV33" s="21">
        <v>37.782238</v>
      </c>
      <c r="AW33" s="21">
        <v>70.998679999999993</v>
      </c>
      <c r="AX33" s="21"/>
      <c r="AY33" s="21"/>
      <c r="AZ33" s="25">
        <v>0</v>
      </c>
      <c r="BA33" s="44">
        <v>270</v>
      </c>
      <c r="BB33" s="44">
        <v>100</v>
      </c>
      <c r="BC33" s="25">
        <v>27</v>
      </c>
      <c r="BD33" s="25" t="s">
        <v>112</v>
      </c>
      <c r="BE33" s="25">
        <v>10</v>
      </c>
      <c r="BF33" s="25">
        <v>0</v>
      </c>
      <c r="BG33" s="21" t="s">
        <v>112</v>
      </c>
    </row>
    <row r="34" spans="1:59" x14ac:dyDescent="0.35">
      <c r="A34" s="23">
        <v>2022301</v>
      </c>
      <c r="B34" s="24">
        <v>44053.75</v>
      </c>
      <c r="C34" s="26">
        <v>7.0412736000000002</v>
      </c>
      <c r="D34" s="23"/>
      <c r="E34" s="23">
        <v>2457</v>
      </c>
      <c r="F34" s="27">
        <v>0.45150058999999998</v>
      </c>
      <c r="G34" s="23"/>
      <c r="H34" s="26">
        <v>15.223201</v>
      </c>
      <c r="I34" s="25">
        <v>291.99414000000002</v>
      </c>
      <c r="J34" s="23" t="str">
        <f>CHOOSE(1+ABS(ROUND(Table_Query_from_chem3[[#This Row],[WINDDIR_AVG °AZ]]/45,0)),"N","NE","E","SE","S","SW","W","NW","N")</f>
        <v>W</v>
      </c>
      <c r="K34" s="26">
        <v>7.8508782000000004</v>
      </c>
      <c r="L34" s="23">
        <v>4.7389998000000002</v>
      </c>
      <c r="M34" s="23"/>
      <c r="N34" s="26">
        <v>23.698999000000001</v>
      </c>
      <c r="O34" s="23"/>
      <c r="P34" s="21">
        <v>18.238963999999999</v>
      </c>
      <c r="Q34" s="21">
        <v>0.46500000000000002</v>
      </c>
      <c r="R34" s="21"/>
      <c r="S34" s="21">
        <v>23.204750000000001</v>
      </c>
      <c r="T34" s="21">
        <v>8.2000002000000002E-2</v>
      </c>
      <c r="U34" s="21"/>
      <c r="V34" s="21">
        <v>6.7475829000000003</v>
      </c>
      <c r="W34" s="21">
        <v>3.5000000000000003E-2</v>
      </c>
      <c r="X34" s="21"/>
      <c r="Y34" s="21">
        <v>1.5224143000000001</v>
      </c>
      <c r="Z34" s="21">
        <v>4.3999999999999997E-2</v>
      </c>
      <c r="AA34" s="21"/>
      <c r="AB34" s="21">
        <v>1.1253686000000001</v>
      </c>
      <c r="AC34" s="21">
        <v>1.575</v>
      </c>
      <c r="AD34" s="21"/>
      <c r="AE34" s="21">
        <v>87.310828999999998</v>
      </c>
      <c r="AF34" s="21">
        <v>3.1270001000000001</v>
      </c>
      <c r="AG34" s="21"/>
      <c r="AH34" s="21">
        <v>66.485939000000002</v>
      </c>
      <c r="AI34" s="21">
        <v>2.8889999</v>
      </c>
      <c r="AJ34" s="21"/>
      <c r="AK34" s="21">
        <v>46.593089999999997</v>
      </c>
      <c r="AL34" s="21">
        <v>9.8999999000000005E-2</v>
      </c>
      <c r="AM34" s="21"/>
      <c r="AN34" s="21">
        <v>2.7924294000000001</v>
      </c>
      <c r="AO34" s="21">
        <v>457.16665999999998</v>
      </c>
      <c r="AP34" s="21"/>
      <c r="AQ34" s="21"/>
      <c r="AR34" s="21"/>
      <c r="AS34" s="33" t="s">
        <v>111</v>
      </c>
      <c r="AT34" s="21">
        <v>1.1911744</v>
      </c>
      <c r="AU34" s="21">
        <v>138.02312000000001</v>
      </c>
      <c r="AV34" s="21">
        <v>115.87146</v>
      </c>
      <c r="AW34" s="21">
        <v>17.449491999999999</v>
      </c>
      <c r="AX34" s="21"/>
      <c r="AY34" s="21"/>
      <c r="AZ34" s="25">
        <v>0</v>
      </c>
      <c r="BA34" s="45">
        <v>330</v>
      </c>
      <c r="BB34" s="45">
        <v>230</v>
      </c>
      <c r="BC34" s="25">
        <v>31</v>
      </c>
      <c r="BD34" s="25" t="s">
        <v>112</v>
      </c>
      <c r="BE34" s="25">
        <v>80</v>
      </c>
      <c r="BF34" s="25">
        <v>53</v>
      </c>
      <c r="BG34" s="21" t="s">
        <v>112</v>
      </c>
    </row>
    <row r="35" spans="1:59" x14ac:dyDescent="0.35">
      <c r="A35" s="23">
        <v>2022501</v>
      </c>
      <c r="B35" s="24">
        <v>44055.75</v>
      </c>
      <c r="C35" s="26">
        <v>2.2666767000000001</v>
      </c>
      <c r="D35" s="23"/>
      <c r="E35" s="23">
        <v>93</v>
      </c>
      <c r="F35" s="27">
        <v>0.36326554</v>
      </c>
      <c r="G35" s="23"/>
      <c r="H35" s="26">
        <v>12.629084000000001</v>
      </c>
      <c r="I35" s="25">
        <v>299.6311</v>
      </c>
      <c r="J35" s="23" t="str">
        <f>CHOOSE(1+ABS(ROUND(Table_Query_from_chem3[[#This Row],[WINDDIR_AVG °AZ]]/45,0)),"N","NE","E","SE","S","SW","W","NW","N")</f>
        <v>NW</v>
      </c>
      <c r="K35" s="26">
        <v>13.436976</v>
      </c>
      <c r="L35" s="23">
        <v>5.7189999</v>
      </c>
      <c r="M35" s="23"/>
      <c r="N35" s="26"/>
      <c r="O35" s="23"/>
      <c r="P35" s="21">
        <v>1.9098538</v>
      </c>
      <c r="Q35" s="21">
        <v>0.48599999999999999</v>
      </c>
      <c r="R35" s="21"/>
      <c r="S35" s="21">
        <v>24.252707000000001</v>
      </c>
      <c r="T35" s="21">
        <v>0.1</v>
      </c>
      <c r="U35" s="21"/>
      <c r="V35" s="21">
        <v>8.2287598000000006</v>
      </c>
      <c r="W35" s="21">
        <v>1.7000001000000001E-2</v>
      </c>
      <c r="X35" s="21"/>
      <c r="Y35" s="21">
        <v>0.73945837999999997</v>
      </c>
      <c r="Z35" s="21">
        <v>0.02</v>
      </c>
      <c r="AA35" s="21"/>
      <c r="AB35" s="21">
        <v>0.51153117000000004</v>
      </c>
      <c r="AC35" s="21">
        <v>0.33500001000000001</v>
      </c>
      <c r="AD35" s="21"/>
      <c r="AE35" s="21">
        <v>18.570875000000001</v>
      </c>
      <c r="AF35" s="21">
        <v>0.61900001999999998</v>
      </c>
      <c r="AG35" s="21"/>
      <c r="AH35" s="21">
        <v>13.161111999999999</v>
      </c>
      <c r="AI35" s="21">
        <v>1.4019999999999999</v>
      </c>
      <c r="AJ35" s="21"/>
      <c r="AK35" s="21">
        <v>22.611115999999999</v>
      </c>
      <c r="AL35" s="21">
        <v>0.13</v>
      </c>
      <c r="AM35" s="21"/>
      <c r="AN35" s="21">
        <v>3.6668265</v>
      </c>
      <c r="AO35" s="21">
        <v>231.91667000000001</v>
      </c>
      <c r="AP35" s="21"/>
      <c r="AQ35" s="21"/>
      <c r="AR35" s="21"/>
      <c r="AS35" s="33" t="s">
        <v>111</v>
      </c>
      <c r="AT35" s="21">
        <v>1.3742700000000001</v>
      </c>
      <c r="AU35" s="21">
        <v>54.199908999999998</v>
      </c>
      <c r="AV35" s="21">
        <v>39.439056000000001</v>
      </c>
      <c r="AW35" s="21">
        <v>31.527159000000001</v>
      </c>
      <c r="AX35" s="21"/>
      <c r="AY35" s="21"/>
      <c r="AZ35" s="25" t="s">
        <v>112</v>
      </c>
      <c r="BA35" s="44" t="s">
        <v>112</v>
      </c>
      <c r="BB35" s="44" t="s">
        <v>112</v>
      </c>
      <c r="BC35" s="25" t="s">
        <v>112</v>
      </c>
      <c r="BD35" s="25" t="s">
        <v>112</v>
      </c>
      <c r="BE35" s="25" t="s">
        <v>112</v>
      </c>
      <c r="BF35" s="25" t="s">
        <v>112</v>
      </c>
      <c r="BG35" s="21" t="s">
        <v>112</v>
      </c>
    </row>
    <row r="36" spans="1:59" x14ac:dyDescent="0.35">
      <c r="A36" s="23">
        <v>2023001</v>
      </c>
      <c r="B36" s="24">
        <v>44060.75</v>
      </c>
      <c r="C36" s="26">
        <v>3.5617371000000002</v>
      </c>
      <c r="D36" s="23"/>
      <c r="E36" s="23">
        <v>1014</v>
      </c>
      <c r="F36" s="27">
        <v>0.23613629999999999</v>
      </c>
      <c r="G36" s="23"/>
      <c r="H36" s="26">
        <v>11.56049</v>
      </c>
      <c r="I36" s="25">
        <v>284.68398999999999</v>
      </c>
      <c r="J36" s="23" t="str">
        <f>CHOOSE(1+ABS(ROUND(Table_Query_from_chem3[[#This Row],[WINDDIR_AVG °AZ]]/45,0)),"N","NE","E","SE","S","SW","W","NW","N")</f>
        <v>W</v>
      </c>
      <c r="K36" s="26">
        <v>4.4364996000000003</v>
      </c>
      <c r="L36" s="23">
        <v>6.0430001999999998</v>
      </c>
      <c r="M36" s="23"/>
      <c r="N36" s="26">
        <v>3.7149999</v>
      </c>
      <c r="O36" s="23"/>
      <c r="P36" s="21">
        <v>0.90573214999999996</v>
      </c>
      <c r="Q36" s="21">
        <v>6.1000000999999998E-2</v>
      </c>
      <c r="R36" s="21"/>
      <c r="S36" s="21">
        <v>3.0440640000000001</v>
      </c>
      <c r="T36" s="21">
        <v>1.2999999999999999E-2</v>
      </c>
      <c r="U36" s="21"/>
      <c r="V36" s="21">
        <v>1.0697387</v>
      </c>
      <c r="W36" s="21">
        <v>2.3E-2</v>
      </c>
      <c r="X36" s="21"/>
      <c r="Y36" s="21">
        <v>1.0004436999999999</v>
      </c>
      <c r="Z36" s="21">
        <v>6.1000000999999998E-2</v>
      </c>
      <c r="AA36" s="21"/>
      <c r="AB36" s="21">
        <v>1.5601702</v>
      </c>
      <c r="AC36" s="21">
        <v>0.20299998999999999</v>
      </c>
      <c r="AD36" s="21"/>
      <c r="AE36" s="21">
        <v>11.253394999999999</v>
      </c>
      <c r="AF36" s="21">
        <v>0.186</v>
      </c>
      <c r="AG36" s="21"/>
      <c r="AH36" s="21">
        <v>3.9547121999999999</v>
      </c>
      <c r="AI36" s="21">
        <v>0.23300000000000001</v>
      </c>
      <c r="AJ36" s="21"/>
      <c r="AK36" s="21">
        <v>3.7577674000000001</v>
      </c>
      <c r="AL36" s="21">
        <v>3.6999999999999998E-2</v>
      </c>
      <c r="AM36" s="21"/>
      <c r="AN36" s="21">
        <v>1.0436352</v>
      </c>
      <c r="AO36" s="21">
        <v>100.75</v>
      </c>
      <c r="AP36" s="21"/>
      <c r="AQ36" s="21"/>
      <c r="AR36" s="21"/>
      <c r="AS36" s="33" t="s">
        <v>111</v>
      </c>
      <c r="AT36" s="21">
        <v>2.1501830000000002</v>
      </c>
      <c r="AU36" s="21">
        <v>18.827249999999999</v>
      </c>
      <c r="AV36" s="21">
        <v>8.7561149999999994</v>
      </c>
      <c r="AW36" s="21">
        <v>73.023246999999998</v>
      </c>
      <c r="AX36" s="21"/>
      <c r="AY36" s="21"/>
      <c r="AZ36" s="25" t="s">
        <v>112</v>
      </c>
      <c r="BA36" s="45" t="s">
        <v>112</v>
      </c>
      <c r="BB36" s="45" t="s">
        <v>112</v>
      </c>
      <c r="BC36" s="25" t="s">
        <v>112</v>
      </c>
      <c r="BD36" s="25" t="s">
        <v>112</v>
      </c>
      <c r="BE36" s="25" t="s">
        <v>112</v>
      </c>
      <c r="BF36" s="25" t="s">
        <v>112</v>
      </c>
      <c r="BG36" s="21" t="s">
        <v>112</v>
      </c>
    </row>
    <row r="37" spans="1:59" x14ac:dyDescent="0.35">
      <c r="A37" s="23">
        <v>2023103</v>
      </c>
      <c r="B37" s="24">
        <v>44061.75</v>
      </c>
      <c r="C37" s="26">
        <v>3.6378743999999998</v>
      </c>
      <c r="D37" s="23"/>
      <c r="E37" s="23">
        <v>140</v>
      </c>
      <c r="F37" s="27">
        <v>0.49139136</v>
      </c>
      <c r="G37" s="23"/>
      <c r="H37" s="26">
        <v>8.4133204999999993</v>
      </c>
      <c r="I37" s="25">
        <v>290.53487999999999</v>
      </c>
      <c r="J37" s="23" t="str">
        <f>CHOOSE(1+ABS(ROUND(Table_Query_from_chem3[[#This Row],[WINDDIR_AVG °AZ]]/45,0)),"N","NE","E","SE","S","SW","W","NW","N")</f>
        <v>W</v>
      </c>
      <c r="K37" s="26">
        <v>8.9405383999999994</v>
      </c>
      <c r="L37" s="23">
        <v>5.4020000000000001</v>
      </c>
      <c r="M37" s="23"/>
      <c r="N37" s="26">
        <v>9.4040002999999999</v>
      </c>
      <c r="O37" s="23"/>
      <c r="P37" s="21">
        <v>3.9627807000000002</v>
      </c>
      <c r="Q37" s="21">
        <v>0.34799998999999998</v>
      </c>
      <c r="R37" s="21"/>
      <c r="S37" s="21">
        <v>17.366136999999998</v>
      </c>
      <c r="T37" s="21">
        <v>5.2999998999999999E-2</v>
      </c>
      <c r="U37" s="21"/>
      <c r="V37" s="21">
        <v>4.3612428000000003</v>
      </c>
      <c r="W37" s="21">
        <v>3.4000002000000001E-2</v>
      </c>
      <c r="X37" s="21"/>
      <c r="Y37" s="21">
        <v>1.4789167999999999</v>
      </c>
      <c r="Z37" s="21">
        <v>1.7000001000000001E-2</v>
      </c>
      <c r="AA37" s="21"/>
      <c r="AB37" s="21">
        <v>0.43480152</v>
      </c>
      <c r="AC37" s="21">
        <v>0.5</v>
      </c>
      <c r="AD37" s="21"/>
      <c r="AE37" s="21">
        <v>27.717721999999998</v>
      </c>
      <c r="AF37" s="21">
        <v>0.94300002000000005</v>
      </c>
      <c r="AG37" s="21"/>
      <c r="AH37" s="21">
        <v>20.049965</v>
      </c>
      <c r="AI37" s="21">
        <v>1.429</v>
      </c>
      <c r="AJ37" s="21"/>
      <c r="AK37" s="21">
        <v>23.046565999999999</v>
      </c>
      <c r="AL37" s="21">
        <v>7.9000003999999999E-2</v>
      </c>
      <c r="AM37" s="21"/>
      <c r="AN37" s="21">
        <v>2.2283021999999999</v>
      </c>
      <c r="AO37" s="21">
        <v>255.41667000000001</v>
      </c>
      <c r="AP37" s="21"/>
      <c r="AQ37" s="21"/>
      <c r="AR37" s="21"/>
      <c r="AS37" s="33" t="s">
        <v>111</v>
      </c>
      <c r="AT37" s="21">
        <v>1.2199504000000001</v>
      </c>
      <c r="AU37" s="21">
        <v>55.294052000000001</v>
      </c>
      <c r="AV37" s="21">
        <v>45.324832999999998</v>
      </c>
      <c r="AW37" s="21">
        <v>19.815802000000001</v>
      </c>
      <c r="AX37" s="21"/>
      <c r="AY37" s="21"/>
      <c r="AZ37" s="25" t="s">
        <v>112</v>
      </c>
      <c r="BA37" s="44" t="s">
        <v>112</v>
      </c>
      <c r="BB37" s="44" t="s">
        <v>112</v>
      </c>
      <c r="BC37" s="25" t="s">
        <v>112</v>
      </c>
      <c r="BD37" s="25" t="s">
        <v>112</v>
      </c>
      <c r="BE37" s="25" t="s">
        <v>112</v>
      </c>
      <c r="BF37" s="25" t="s">
        <v>112</v>
      </c>
      <c r="BG37" s="21" t="s">
        <v>112</v>
      </c>
    </row>
    <row r="38" spans="1:59" x14ac:dyDescent="0.35">
      <c r="A38" s="23">
        <v>2023204</v>
      </c>
      <c r="B38" s="24">
        <v>44062.25</v>
      </c>
      <c r="C38" s="26">
        <v>5.8891467999999998</v>
      </c>
      <c r="D38" s="23"/>
      <c r="E38" s="23">
        <v>157</v>
      </c>
      <c r="F38" s="27">
        <v>0.35065397999999998</v>
      </c>
      <c r="G38" s="23"/>
      <c r="H38" s="26">
        <v>7.1916199000000001</v>
      </c>
      <c r="I38" s="25">
        <v>316.69742000000002</v>
      </c>
      <c r="J38" s="23" t="str">
        <f>CHOOSE(1+ABS(ROUND(Table_Query_from_chem3[[#This Row],[WINDDIR_AVG °AZ]]/45,0)),"N","NE","E","SE","S","SW","W","NW","N")</f>
        <v>NW</v>
      </c>
      <c r="K38" s="26">
        <v>10.830831</v>
      </c>
      <c r="L38" s="23">
        <v>5.9400000999999998</v>
      </c>
      <c r="M38" s="23"/>
      <c r="N38" s="26">
        <v>9.9219998999999994</v>
      </c>
      <c r="O38" s="23"/>
      <c r="P38" s="21">
        <v>1.1481534</v>
      </c>
      <c r="Q38" s="21">
        <v>0.43000000999999999</v>
      </c>
      <c r="R38" s="21"/>
      <c r="S38" s="21">
        <v>21.458157</v>
      </c>
      <c r="T38" s="21">
        <v>5.9999998999999998E-2</v>
      </c>
      <c r="U38" s="21"/>
      <c r="V38" s="21">
        <v>4.9372559000000003</v>
      </c>
      <c r="W38" s="21">
        <v>3.0999999E-2</v>
      </c>
      <c r="X38" s="21"/>
      <c r="Y38" s="21">
        <v>1.3484240999999999</v>
      </c>
      <c r="Z38" s="21">
        <v>3.0999999E-2</v>
      </c>
      <c r="AA38" s="21"/>
      <c r="AB38" s="21">
        <v>0.79287331999999999</v>
      </c>
      <c r="AC38" s="21">
        <v>0.95799999999999996</v>
      </c>
      <c r="AD38" s="21"/>
      <c r="AE38" s="21">
        <v>53.107154999999999</v>
      </c>
      <c r="AF38" s="21">
        <v>0.83799999999999997</v>
      </c>
      <c r="AG38" s="21"/>
      <c r="AH38" s="21">
        <v>17.817467000000001</v>
      </c>
      <c r="AI38" s="21">
        <v>0.80699997999999995</v>
      </c>
      <c r="AJ38" s="21"/>
      <c r="AK38" s="21">
        <v>13.0151</v>
      </c>
      <c r="AL38" s="21">
        <v>7.0000000000000007E-2</v>
      </c>
      <c r="AM38" s="21"/>
      <c r="AN38" s="21">
        <v>1.974445</v>
      </c>
      <c r="AO38" s="21">
        <v>502.66665999999998</v>
      </c>
      <c r="AP38" s="21"/>
      <c r="AQ38" s="21"/>
      <c r="AR38" s="21"/>
      <c r="AS38" s="33" t="s">
        <v>111</v>
      </c>
      <c r="AT38" s="21">
        <v>2.5233642999999999</v>
      </c>
      <c r="AU38" s="21">
        <v>82.784041999999999</v>
      </c>
      <c r="AV38" s="21">
        <v>32.807011000000003</v>
      </c>
      <c r="AW38" s="21">
        <v>86.472144999999998</v>
      </c>
      <c r="AX38" s="21"/>
      <c r="AY38" s="21"/>
      <c r="AZ38" s="25" t="s">
        <v>112</v>
      </c>
      <c r="BA38" s="45" t="s">
        <v>112</v>
      </c>
      <c r="BB38" s="45" t="s">
        <v>112</v>
      </c>
      <c r="BC38" s="25" t="s">
        <v>112</v>
      </c>
      <c r="BD38" s="25" t="s">
        <v>112</v>
      </c>
      <c r="BE38" s="25" t="s">
        <v>112</v>
      </c>
      <c r="BF38" s="25" t="s">
        <v>112</v>
      </c>
      <c r="BG38" s="21" t="s">
        <v>112</v>
      </c>
    </row>
    <row r="39" spans="1:59" x14ac:dyDescent="0.35">
      <c r="A39" s="23">
        <v>2023201</v>
      </c>
      <c r="B39" s="24">
        <v>44062.75</v>
      </c>
      <c r="C39" s="26">
        <v>1.7392251000000001</v>
      </c>
      <c r="D39" s="23"/>
      <c r="E39" s="23">
        <v>165</v>
      </c>
      <c r="F39" s="27">
        <v>0.18650311</v>
      </c>
      <c r="G39" s="23"/>
      <c r="H39" s="26">
        <v>6.3712916000000002</v>
      </c>
      <c r="I39" s="25">
        <v>305.60933999999997</v>
      </c>
      <c r="J39" s="23" t="str">
        <f>CHOOSE(1+ABS(ROUND(Table_Query_from_chem3[[#This Row],[WINDDIR_AVG °AZ]]/45,0)),"N","NE","E","SE","S","SW","W","NW","N")</f>
        <v>NW</v>
      </c>
      <c r="K39" s="26">
        <v>6.9046168000000003</v>
      </c>
      <c r="L39" s="23">
        <v>5.9819998999999999</v>
      </c>
      <c r="M39" s="23"/>
      <c r="N39" s="26">
        <v>8.0550002999999997</v>
      </c>
      <c r="O39" s="23"/>
      <c r="P39" s="21">
        <v>1.0423176999999999</v>
      </c>
      <c r="Q39" s="21">
        <v>0.78100002000000002</v>
      </c>
      <c r="R39" s="21"/>
      <c r="S39" s="21">
        <v>38.973998999999999</v>
      </c>
      <c r="T39" s="21">
        <v>0.105</v>
      </c>
      <c r="U39" s="21"/>
      <c r="V39" s="21">
        <v>8.6401977999999993</v>
      </c>
      <c r="W39" s="21">
        <v>2.1000000000000001E-2</v>
      </c>
      <c r="X39" s="21"/>
      <c r="Y39" s="21">
        <v>0.91344857000000002</v>
      </c>
      <c r="Z39" s="21">
        <v>2.8000001E-2</v>
      </c>
      <c r="AA39" s="21"/>
      <c r="AB39" s="21">
        <v>0.71614367000000001</v>
      </c>
      <c r="AC39" s="21">
        <v>0.19599999000000001</v>
      </c>
      <c r="AD39" s="21"/>
      <c r="AE39" s="21">
        <v>10.865347</v>
      </c>
      <c r="AF39" s="21">
        <v>0.83200001999999995</v>
      </c>
      <c r="AG39" s="21"/>
      <c r="AH39" s="21">
        <v>17.689896000000001</v>
      </c>
      <c r="AI39" s="21">
        <v>0.80699997999999995</v>
      </c>
      <c r="AJ39" s="21"/>
      <c r="AK39" s="21">
        <v>13.0151</v>
      </c>
      <c r="AL39" s="21">
        <v>6.7000002000000003E-2</v>
      </c>
      <c r="AM39" s="21"/>
      <c r="AN39" s="21">
        <v>1.8898258999999999</v>
      </c>
      <c r="AO39" s="21">
        <v>360.25</v>
      </c>
      <c r="AP39" s="21"/>
      <c r="AQ39" s="21"/>
      <c r="AR39" s="21"/>
      <c r="AS39" s="33" t="s">
        <v>111</v>
      </c>
      <c r="AT39" s="21">
        <v>1.8758873</v>
      </c>
      <c r="AU39" s="21">
        <v>61.144210999999999</v>
      </c>
      <c r="AV39" s="21">
        <v>32.594822000000001</v>
      </c>
      <c r="AW39" s="21">
        <v>60.912486999999999</v>
      </c>
      <c r="AX39" s="21"/>
      <c r="AY39" s="21"/>
      <c r="AZ39" s="25">
        <v>0</v>
      </c>
      <c r="BA39" s="44">
        <v>250</v>
      </c>
      <c r="BB39" s="44">
        <v>77</v>
      </c>
      <c r="BC39" s="25">
        <v>27</v>
      </c>
      <c r="BD39" s="25" t="s">
        <v>112</v>
      </c>
      <c r="BE39" s="25"/>
      <c r="BF39" s="25">
        <v>0</v>
      </c>
      <c r="BG39" s="21" t="s">
        <v>112</v>
      </c>
    </row>
    <row r="40" spans="1:59" x14ac:dyDescent="0.35">
      <c r="A40" s="23">
        <v>2023904</v>
      </c>
      <c r="B40" s="24">
        <v>44069.25</v>
      </c>
      <c r="C40" s="26">
        <v>6.7826919999999999</v>
      </c>
      <c r="D40" s="23"/>
      <c r="E40" s="23">
        <v>270</v>
      </c>
      <c r="F40" s="27">
        <v>0.36397966999999998</v>
      </c>
      <c r="G40" s="23"/>
      <c r="H40" s="26">
        <v>5.2691064000000001</v>
      </c>
      <c r="I40" s="25">
        <v>238.06786</v>
      </c>
      <c r="J40" s="23" t="str">
        <f>CHOOSE(1+ABS(ROUND(Table_Query_from_chem3[[#This Row],[WINDDIR_AVG °AZ]]/45,0)),"N","NE","E","SE","S","SW","W","NW","N")</f>
        <v>SW</v>
      </c>
      <c r="K40" s="26">
        <v>7.7785682999999999</v>
      </c>
      <c r="L40" s="23">
        <v>6.5110001999999998</v>
      </c>
      <c r="M40" s="23"/>
      <c r="N40" s="26">
        <v>14.067</v>
      </c>
      <c r="O40" s="23"/>
      <c r="P40" s="21">
        <v>0.30831867000000002</v>
      </c>
      <c r="Q40" s="21">
        <v>0.68099999</v>
      </c>
      <c r="R40" s="21"/>
      <c r="S40" s="21">
        <v>33.983730000000001</v>
      </c>
      <c r="T40" s="21">
        <v>0.18099999</v>
      </c>
      <c r="U40" s="21"/>
      <c r="V40" s="21">
        <v>14.894054000000001</v>
      </c>
      <c r="W40" s="21">
        <v>4.3999999999999997E-2</v>
      </c>
      <c r="X40" s="21"/>
      <c r="Y40" s="21">
        <v>1.9138923000000001</v>
      </c>
      <c r="Z40" s="21">
        <v>8.2000002000000002E-2</v>
      </c>
      <c r="AA40" s="21"/>
      <c r="AB40" s="21">
        <v>2.0972778999999999</v>
      </c>
      <c r="AC40" s="21">
        <v>0.59799999000000004</v>
      </c>
      <c r="AD40" s="21"/>
      <c r="AE40" s="21">
        <v>33.150398000000003</v>
      </c>
      <c r="AF40" s="21">
        <v>0.81</v>
      </c>
      <c r="AG40" s="21"/>
      <c r="AH40" s="21">
        <v>17.222134</v>
      </c>
      <c r="AI40" s="21">
        <v>0.58399999000000002</v>
      </c>
      <c r="AJ40" s="21"/>
      <c r="AK40" s="21">
        <v>9.4186105999999992</v>
      </c>
      <c r="AL40" s="21">
        <v>9.3000001999999998E-2</v>
      </c>
      <c r="AM40" s="21"/>
      <c r="AN40" s="21">
        <v>2.6231914000000001</v>
      </c>
      <c r="AO40" s="21">
        <v>264</v>
      </c>
      <c r="AP40" s="21"/>
      <c r="AQ40" s="21"/>
      <c r="AR40" s="21"/>
      <c r="AS40" s="33" t="s">
        <v>111</v>
      </c>
      <c r="AT40" s="21">
        <v>2.9505781999999998</v>
      </c>
      <c r="AU40" s="21">
        <v>86.345528000000002</v>
      </c>
      <c r="AV40" s="21">
        <v>29.263935</v>
      </c>
      <c r="AW40" s="21">
        <v>98.749001000000007</v>
      </c>
      <c r="AX40" s="21"/>
      <c r="AY40" s="21"/>
      <c r="AZ40" s="25">
        <v>0</v>
      </c>
      <c r="BA40" s="45">
        <v>270</v>
      </c>
      <c r="BB40" s="45">
        <v>250</v>
      </c>
      <c r="BC40" s="25">
        <v>23</v>
      </c>
      <c r="BD40" s="25" t="s">
        <v>112</v>
      </c>
      <c r="BE40" s="25"/>
      <c r="BF40" s="25">
        <v>0</v>
      </c>
      <c r="BG40" s="21" t="s">
        <v>112</v>
      </c>
    </row>
    <row r="41" spans="1:59" x14ac:dyDescent="0.35">
      <c r="A41" s="23">
        <v>2024002</v>
      </c>
      <c r="B41" s="24">
        <v>44070.25</v>
      </c>
      <c r="C41" s="26">
        <v>3.9225883000000001</v>
      </c>
      <c r="D41" s="23"/>
      <c r="E41" s="23">
        <v>1153</v>
      </c>
      <c r="F41" s="27">
        <v>0.37614077000000001</v>
      </c>
      <c r="G41" s="23"/>
      <c r="H41" s="26">
        <v>4.8978175999999998</v>
      </c>
      <c r="I41" s="25">
        <v>312.39517000000001</v>
      </c>
      <c r="J41" s="23" t="str">
        <f>CHOOSE(1+ABS(ROUND(Table_Query_from_chem3[[#This Row],[WINDDIR_AVG °AZ]]/45,0)),"N","NE","E","SE","S","SW","W","NW","N")</f>
        <v>NW</v>
      </c>
      <c r="K41" s="26">
        <v>14.577316</v>
      </c>
      <c r="L41" s="23">
        <v>6.4980000999999996</v>
      </c>
      <c r="M41" s="23"/>
      <c r="N41" s="26">
        <v>9.7309999000000005</v>
      </c>
      <c r="O41" s="23"/>
      <c r="P41" s="21">
        <v>0.31768730000000001</v>
      </c>
      <c r="Q41" s="21">
        <v>0.54000002000000003</v>
      </c>
      <c r="R41" s="21"/>
      <c r="S41" s="21">
        <v>26.947452999999999</v>
      </c>
      <c r="T41" s="21">
        <v>9.1999999999999998E-2</v>
      </c>
      <c r="U41" s="21"/>
      <c r="V41" s="21">
        <v>7.5704589000000002</v>
      </c>
      <c r="W41" s="21">
        <v>9.8999999000000005E-2</v>
      </c>
      <c r="X41" s="21"/>
      <c r="Y41" s="21">
        <v>4.3062576999999997</v>
      </c>
      <c r="Z41" s="21">
        <v>4.6999998000000001E-2</v>
      </c>
      <c r="AA41" s="21"/>
      <c r="AB41" s="21">
        <v>1.2020983000000001</v>
      </c>
      <c r="AC41" s="21">
        <v>0.62699996999999996</v>
      </c>
      <c r="AD41" s="21"/>
      <c r="AE41" s="21">
        <v>34.758026000000001</v>
      </c>
      <c r="AF41" s="21">
        <v>0.54799998000000005</v>
      </c>
      <c r="AG41" s="21"/>
      <c r="AH41" s="21">
        <v>11.651517999999999</v>
      </c>
      <c r="AI41" s="21">
        <v>1.228</v>
      </c>
      <c r="AJ41" s="21"/>
      <c r="AK41" s="21">
        <v>19.804886</v>
      </c>
      <c r="AL41" s="21">
        <v>0.14899999999999999</v>
      </c>
      <c r="AM41" s="21"/>
      <c r="AN41" s="21">
        <v>4.2027473000000004</v>
      </c>
      <c r="AO41" s="21">
        <v>187.08332999999999</v>
      </c>
      <c r="AP41" s="21"/>
      <c r="AQ41" s="21"/>
      <c r="AR41" s="21"/>
      <c r="AS41" s="33" t="s">
        <v>111</v>
      </c>
      <c r="AT41" s="21">
        <v>2.1060447999999998</v>
      </c>
      <c r="AU41" s="21">
        <v>75.099770000000007</v>
      </c>
      <c r="AV41" s="21">
        <v>35.659153000000003</v>
      </c>
      <c r="AW41" s="21">
        <v>71.218849000000006</v>
      </c>
      <c r="AX41" s="21"/>
      <c r="AY41" s="21"/>
      <c r="AZ41" s="25">
        <v>0</v>
      </c>
      <c r="BA41" s="44">
        <v>330</v>
      </c>
      <c r="BB41" s="44">
        <v>180</v>
      </c>
      <c r="BC41" s="25">
        <v>26</v>
      </c>
      <c r="BD41" s="25" t="s">
        <v>112</v>
      </c>
      <c r="BE41" s="25"/>
      <c r="BF41" s="25">
        <v>0</v>
      </c>
      <c r="BG41" s="21" t="s">
        <v>112</v>
      </c>
    </row>
    <row r="42" spans="1:59" x14ac:dyDescent="0.35">
      <c r="A42" s="23">
        <v>2024003</v>
      </c>
      <c r="B42" s="24">
        <v>44070.75</v>
      </c>
      <c r="C42" s="26">
        <v>7.7593427000000004</v>
      </c>
      <c r="D42" s="23"/>
      <c r="E42" s="23">
        <v>271</v>
      </c>
      <c r="F42" s="27">
        <v>0.45530456000000002</v>
      </c>
      <c r="G42" s="23"/>
      <c r="H42" s="26">
        <v>9.7906417999999995</v>
      </c>
      <c r="I42" s="25">
        <v>299.22482000000002</v>
      </c>
      <c r="J42" s="23" t="str">
        <f>CHOOSE(1+ABS(ROUND(Table_Query_from_chem3[[#This Row],[WINDDIR_AVG °AZ]]/45,0)),"N","NE","E","SE","S","SW","W","NW","N")</f>
        <v>NW</v>
      </c>
      <c r="K42" s="26">
        <v>7.2205576999999996</v>
      </c>
      <c r="L42" s="23">
        <v>6.5019999000000004</v>
      </c>
      <c r="M42" s="23"/>
      <c r="N42" s="26">
        <v>9.4040002999999999</v>
      </c>
      <c r="O42" s="23"/>
      <c r="P42" s="21">
        <v>0.31477493000000001</v>
      </c>
      <c r="Q42" s="21">
        <v>0.85900003000000003</v>
      </c>
      <c r="R42" s="21"/>
      <c r="S42" s="21">
        <v>42.866408999999997</v>
      </c>
      <c r="T42" s="21">
        <v>0.12</v>
      </c>
      <c r="U42" s="21"/>
      <c r="V42" s="21">
        <v>9.8745116999999993</v>
      </c>
      <c r="W42" s="21">
        <v>7.5000002999999996E-2</v>
      </c>
      <c r="X42" s="21"/>
      <c r="Y42" s="21">
        <v>3.2623161999999999</v>
      </c>
      <c r="Z42" s="21">
        <v>5.5E-2</v>
      </c>
      <c r="AA42" s="21"/>
      <c r="AB42" s="21">
        <v>1.4067107000000001</v>
      </c>
      <c r="AC42" s="21">
        <v>0.34299998999999998</v>
      </c>
      <c r="AD42" s="21"/>
      <c r="AE42" s="21">
        <v>19.014358999999999</v>
      </c>
      <c r="AF42" s="21">
        <v>0.48399999999999999</v>
      </c>
      <c r="AG42" s="21"/>
      <c r="AH42" s="21">
        <v>10.290756</v>
      </c>
      <c r="AI42" s="21">
        <v>0.95899999000000002</v>
      </c>
      <c r="AJ42" s="21"/>
      <c r="AK42" s="21">
        <v>15.466519</v>
      </c>
      <c r="AL42" s="21">
        <v>8.3999999000000006E-2</v>
      </c>
      <c r="AM42" s="21"/>
      <c r="AN42" s="21">
        <v>2.3693339999999998</v>
      </c>
      <c r="AO42" s="21">
        <v>199.16667000000001</v>
      </c>
      <c r="AP42" s="21"/>
      <c r="AQ42" s="21"/>
      <c r="AR42" s="21"/>
      <c r="AS42" s="33" t="s">
        <v>111</v>
      </c>
      <c r="AT42" s="21">
        <v>2.7282666999999998</v>
      </c>
      <c r="AU42" s="21">
        <v>76.736892999999995</v>
      </c>
      <c r="AV42" s="21">
        <v>28.126609999999999</v>
      </c>
      <c r="AW42" s="21">
        <v>92.711539999999999</v>
      </c>
      <c r="AX42" s="21"/>
      <c r="AY42" s="21"/>
      <c r="AZ42" s="25">
        <v>0</v>
      </c>
      <c r="BA42" s="45">
        <v>220</v>
      </c>
      <c r="BB42" s="45">
        <v>240</v>
      </c>
      <c r="BC42" s="25">
        <v>24</v>
      </c>
      <c r="BD42" s="25" t="s">
        <v>112</v>
      </c>
      <c r="BE42" s="25"/>
      <c r="BF42" s="25">
        <v>0</v>
      </c>
      <c r="BG42" s="21" t="s">
        <v>112</v>
      </c>
    </row>
    <row r="43" spans="1:59" x14ac:dyDescent="0.35">
      <c r="A43" s="23">
        <v>2024104</v>
      </c>
      <c r="B43" s="24">
        <v>44071.25</v>
      </c>
      <c r="C43" s="26">
        <v>9.7913703999999999</v>
      </c>
      <c r="D43" s="23"/>
      <c r="E43" s="23">
        <v>303</v>
      </c>
      <c r="F43" s="27">
        <v>0.58604962000000005</v>
      </c>
      <c r="G43" s="23"/>
      <c r="H43" s="26">
        <v>9.5842571000000003</v>
      </c>
      <c r="I43" s="25">
        <v>330.13531</v>
      </c>
      <c r="J43" s="23" t="str">
        <f>CHOOSE(1+ABS(ROUND(Table_Query_from_chem3[[#This Row],[WINDDIR_AVG °AZ]]/45,0)),"N","NE","E","SE","S","SW","W","NW","N")</f>
        <v>NW</v>
      </c>
      <c r="K43" s="26">
        <v>8.1059494000000001</v>
      </c>
      <c r="L43" s="23">
        <v>6.2629999999999999</v>
      </c>
      <c r="M43" s="23"/>
      <c r="N43" s="26">
        <v>5.1160002000000002</v>
      </c>
      <c r="O43" s="23"/>
      <c r="P43" s="21">
        <v>0.54575783</v>
      </c>
      <c r="Q43" s="21">
        <v>0.46000001000000001</v>
      </c>
      <c r="R43" s="21"/>
      <c r="S43" s="21">
        <v>22.955235999999999</v>
      </c>
      <c r="T43" s="21">
        <v>0.107</v>
      </c>
      <c r="U43" s="21"/>
      <c r="V43" s="21">
        <v>8.8047723999999992</v>
      </c>
      <c r="W43" s="21">
        <v>7.0000002000000002E-3</v>
      </c>
      <c r="X43" s="21"/>
      <c r="Y43" s="21">
        <v>0.30448285000000003</v>
      </c>
      <c r="Z43" s="21">
        <v>0.02</v>
      </c>
      <c r="AA43" s="21"/>
      <c r="AB43" s="21">
        <v>0.51153117000000004</v>
      </c>
      <c r="AC43" s="21">
        <v>9.4999999000000002E-2</v>
      </c>
      <c r="AD43" s="21"/>
      <c r="AE43" s="21">
        <v>5.2663674</v>
      </c>
      <c r="AF43" s="21">
        <v>0.30599999</v>
      </c>
      <c r="AG43" s="21"/>
      <c r="AH43" s="21">
        <v>6.5061393000000001</v>
      </c>
      <c r="AI43" s="21">
        <v>0.49299999999999999</v>
      </c>
      <c r="AJ43" s="21"/>
      <c r="AK43" s="21">
        <v>7.9509844999999997</v>
      </c>
      <c r="AL43" s="21">
        <v>2.3E-2</v>
      </c>
      <c r="AM43" s="21"/>
      <c r="AN43" s="21">
        <v>0.64874624999999997</v>
      </c>
      <c r="AO43" s="21">
        <v>91.583336000000003</v>
      </c>
      <c r="AP43" s="21"/>
      <c r="AQ43" s="21"/>
      <c r="AR43" s="21"/>
      <c r="AS43" s="33" t="s">
        <v>111</v>
      </c>
      <c r="AT43" s="21">
        <v>2.5410222999999998</v>
      </c>
      <c r="AU43" s="21">
        <v>38.384354000000002</v>
      </c>
      <c r="AV43" s="21">
        <v>15.105869999999999</v>
      </c>
      <c r="AW43" s="21">
        <v>87.038269</v>
      </c>
      <c r="AX43" s="21"/>
      <c r="AY43" s="21"/>
      <c r="AZ43" s="25">
        <v>0</v>
      </c>
      <c r="BA43" s="44">
        <v>160</v>
      </c>
      <c r="BB43" s="44">
        <v>140</v>
      </c>
      <c r="BC43" s="25">
        <v>20</v>
      </c>
      <c r="BD43" s="25" t="s">
        <v>112</v>
      </c>
      <c r="BE43" s="25"/>
      <c r="BF43" s="25">
        <v>0</v>
      </c>
      <c r="BG43" s="21" t="s">
        <v>112</v>
      </c>
    </row>
    <row r="44" spans="1:59" x14ac:dyDescent="0.35">
      <c r="A44" s="23">
        <v>2024202</v>
      </c>
      <c r="B44" s="24">
        <v>44072.25</v>
      </c>
      <c r="C44" s="26">
        <v>0.18063768999999999</v>
      </c>
      <c r="D44" s="23"/>
      <c r="E44" s="23">
        <v>211</v>
      </c>
      <c r="F44" s="27">
        <v>0.52801365</v>
      </c>
      <c r="G44" s="23"/>
      <c r="H44" s="26">
        <v>11.376364000000001</v>
      </c>
      <c r="I44" s="25">
        <v>243.53210000000001</v>
      </c>
      <c r="J44" s="23" t="str">
        <f>CHOOSE(1+ABS(ROUND(Table_Query_from_chem3[[#This Row],[WINDDIR_AVG °AZ]]/45,0)),"N","NE","E","SE","S","SW","W","NW","N")</f>
        <v>SW</v>
      </c>
      <c r="K44" s="26">
        <v>14.630143</v>
      </c>
      <c r="L44" s="23">
        <v>5.8940001000000004</v>
      </c>
      <c r="M44" s="23"/>
      <c r="N44" s="26">
        <v>6.4269999999999996</v>
      </c>
      <c r="O44" s="23"/>
      <c r="P44" s="21">
        <v>1.2764386000000001</v>
      </c>
      <c r="Q44" s="21">
        <v>0.24099999999999999</v>
      </c>
      <c r="R44" s="21"/>
      <c r="S44" s="21">
        <v>12.026548</v>
      </c>
      <c r="T44" s="21">
        <v>8.2999997000000006E-2</v>
      </c>
      <c r="U44" s="21"/>
      <c r="V44" s="21">
        <v>6.8298702000000002</v>
      </c>
      <c r="W44" s="21">
        <v>1.2999999999999999E-2</v>
      </c>
      <c r="X44" s="21"/>
      <c r="Y44" s="21">
        <v>0.56546819000000004</v>
      </c>
      <c r="Z44" s="21">
        <v>0.17200001000000001</v>
      </c>
      <c r="AA44" s="21"/>
      <c r="AB44" s="21">
        <v>4.3991680000000004</v>
      </c>
      <c r="AC44" s="21">
        <v>0.32300001</v>
      </c>
      <c r="AD44" s="21"/>
      <c r="AE44" s="21">
        <v>17.905649</v>
      </c>
      <c r="AF44" s="21">
        <v>0.61299998</v>
      </c>
      <c r="AG44" s="21"/>
      <c r="AH44" s="21">
        <v>13.033541</v>
      </c>
      <c r="AI44" s="21">
        <v>0.75</v>
      </c>
      <c r="AJ44" s="21"/>
      <c r="AK44" s="21">
        <v>12.095819000000001</v>
      </c>
      <c r="AL44" s="21">
        <v>5.5E-2</v>
      </c>
      <c r="AM44" s="21"/>
      <c r="AN44" s="21">
        <v>1.5513496</v>
      </c>
      <c r="AO44" s="21">
        <v>182.75</v>
      </c>
      <c r="AP44" s="21"/>
      <c r="AQ44" s="21"/>
      <c r="AR44" s="21"/>
      <c r="AS44" s="33" t="s">
        <v>111</v>
      </c>
      <c r="AT44" s="21">
        <v>1.6114366</v>
      </c>
      <c r="AU44" s="21">
        <v>42.99427</v>
      </c>
      <c r="AV44" s="21">
        <v>26.680707999999999</v>
      </c>
      <c r="AW44" s="21">
        <v>46.827606000000003</v>
      </c>
      <c r="AX44" s="21"/>
      <c r="AY44" s="21"/>
      <c r="AZ44" s="25" t="s">
        <v>112</v>
      </c>
      <c r="BA44" s="25" t="s">
        <v>112</v>
      </c>
      <c r="BB44" s="25" t="s">
        <v>112</v>
      </c>
      <c r="BC44" s="25" t="s">
        <v>112</v>
      </c>
      <c r="BD44" s="25" t="s">
        <v>112</v>
      </c>
      <c r="BE44" s="25" t="s">
        <v>112</v>
      </c>
      <c r="BF44" s="25" t="s">
        <v>112</v>
      </c>
      <c r="BG44" s="21" t="s">
        <v>112</v>
      </c>
    </row>
    <row r="45" spans="1:59" x14ac:dyDescent="0.35">
      <c r="A45" s="23">
        <v>2024203</v>
      </c>
      <c r="B45" s="24">
        <v>44072.75</v>
      </c>
      <c r="C45" s="26">
        <v>9.3729762999999995</v>
      </c>
      <c r="D45" s="23"/>
      <c r="E45" s="23">
        <v>586</v>
      </c>
      <c r="F45" s="27">
        <v>0.78092492000000002</v>
      </c>
      <c r="G45" s="23"/>
      <c r="H45" s="26">
        <v>13.439664</v>
      </c>
      <c r="I45" s="25">
        <v>271.40582000000001</v>
      </c>
      <c r="J45" s="23" t="str">
        <f>CHOOSE(1+ABS(ROUND(Table_Query_from_chem3[[#This Row],[WINDDIR_AVG °AZ]]/45,0)),"N","NE","E","SE","S","SW","W","NW","N")</f>
        <v>W</v>
      </c>
      <c r="K45" s="26">
        <v>8.5198649999999994</v>
      </c>
      <c r="L45" s="23">
        <v>5.6820002000000001</v>
      </c>
      <c r="M45" s="23"/>
      <c r="N45" s="26">
        <v>4.9520001000000002</v>
      </c>
      <c r="O45" s="23"/>
      <c r="P45" s="21">
        <v>2.0796958999999999</v>
      </c>
      <c r="Q45" s="21">
        <v>0.185</v>
      </c>
      <c r="R45" s="21"/>
      <c r="S45" s="21">
        <v>9.2319975000000003</v>
      </c>
      <c r="T45" s="21">
        <v>5.7999997999999997E-2</v>
      </c>
      <c r="U45" s="21"/>
      <c r="V45" s="21">
        <v>4.7726803000000002</v>
      </c>
      <c r="W45" s="21">
        <v>1.6000001E-2</v>
      </c>
      <c r="X45" s="21"/>
      <c r="Y45" s="21">
        <v>0.69596082000000004</v>
      </c>
      <c r="Z45" s="21">
        <v>2.3E-2</v>
      </c>
      <c r="AA45" s="21"/>
      <c r="AB45" s="21">
        <v>0.58826089000000004</v>
      </c>
      <c r="AC45" s="21">
        <v>0.17499999999999999</v>
      </c>
      <c r="AD45" s="21"/>
      <c r="AE45" s="21">
        <v>9.7012032999999995</v>
      </c>
      <c r="AF45" s="21">
        <v>0.47499998999999998</v>
      </c>
      <c r="AG45" s="21"/>
      <c r="AH45" s="21">
        <v>10.099399999999999</v>
      </c>
      <c r="AI45" s="21">
        <v>0.68400002000000004</v>
      </c>
      <c r="AJ45" s="21"/>
      <c r="AK45" s="21">
        <v>11.031385999999999</v>
      </c>
      <c r="AL45" s="21">
        <v>2.5000000000000001E-2</v>
      </c>
      <c r="AM45" s="21"/>
      <c r="AN45" s="21">
        <v>0.70515894999999995</v>
      </c>
      <c r="AO45" s="21">
        <v>122.25</v>
      </c>
      <c r="AP45" s="21"/>
      <c r="AQ45" s="21"/>
      <c r="AR45" s="21"/>
      <c r="AS45" s="33" t="s">
        <v>111</v>
      </c>
      <c r="AT45" s="21">
        <v>1.2390279</v>
      </c>
      <c r="AU45" s="21">
        <v>27.055344000000002</v>
      </c>
      <c r="AV45" s="21">
        <v>21.835944999999999</v>
      </c>
      <c r="AW45" s="21">
        <v>21.351036000000001</v>
      </c>
      <c r="AX45" s="21"/>
      <c r="AY45" s="21"/>
      <c r="AZ45" s="25">
        <v>0</v>
      </c>
      <c r="BA45" s="44">
        <v>250</v>
      </c>
      <c r="BB45" s="44">
        <v>76</v>
      </c>
      <c r="BC45" s="25">
        <v>27</v>
      </c>
      <c r="BD45" s="25" t="s">
        <v>112</v>
      </c>
      <c r="BE45" s="25"/>
      <c r="BF45" s="25">
        <v>0</v>
      </c>
      <c r="BG45" s="21" t="s">
        <v>112</v>
      </c>
    </row>
    <row r="46" spans="1:59" x14ac:dyDescent="0.35">
      <c r="A46" s="23">
        <v>2024304</v>
      </c>
      <c r="B46" s="24">
        <v>44073.25</v>
      </c>
      <c r="C46" s="26">
        <v>7.5897817999999999</v>
      </c>
      <c r="D46" s="23"/>
      <c r="E46" s="23">
        <v>166</v>
      </c>
      <c r="F46" s="27">
        <v>0.52058881999999995</v>
      </c>
      <c r="G46" s="23"/>
      <c r="H46" s="26">
        <v>7.4835419999999999</v>
      </c>
      <c r="I46" s="25">
        <v>306.89992999999998</v>
      </c>
      <c r="J46" s="23" t="str">
        <f>CHOOSE(1+ABS(ROUND(Table_Query_from_chem3[[#This Row],[WINDDIR_AVG °AZ]]/45,0)),"N","NE","E","SE","S","SW","W","NW","N")</f>
        <v>NW</v>
      </c>
      <c r="K46" s="26">
        <v>19.083029</v>
      </c>
      <c r="L46" s="23">
        <v>5.7909999000000001</v>
      </c>
      <c r="M46" s="23"/>
      <c r="N46" s="26">
        <v>5.6079998</v>
      </c>
      <c r="O46" s="23"/>
      <c r="P46" s="21">
        <v>1.6180805</v>
      </c>
      <c r="Q46" s="21">
        <v>8.9000001999999995E-2</v>
      </c>
      <c r="R46" s="21"/>
      <c r="S46" s="21">
        <v>4.4413394999999998</v>
      </c>
      <c r="T46" s="21">
        <v>2.4E-2</v>
      </c>
      <c r="U46" s="21"/>
      <c r="V46" s="21">
        <v>1.9749023000000001</v>
      </c>
      <c r="W46" s="21">
        <v>4.0000002000000002E-3</v>
      </c>
      <c r="X46" s="21"/>
      <c r="Y46" s="21">
        <v>0.17399020000000001</v>
      </c>
      <c r="Z46" s="21">
        <v>1.4E-2</v>
      </c>
      <c r="AA46" s="21"/>
      <c r="AB46" s="21">
        <v>0.35807182999999998</v>
      </c>
      <c r="AC46" s="21">
        <v>0.115</v>
      </c>
      <c r="AD46" s="21"/>
      <c r="AE46" s="21">
        <v>6.3750762999999999</v>
      </c>
      <c r="AF46" s="21">
        <v>0.23800001000000001</v>
      </c>
      <c r="AG46" s="21"/>
      <c r="AH46" s="21">
        <v>5.0603303999999998</v>
      </c>
      <c r="AI46" s="21">
        <v>0.28699999999999998</v>
      </c>
      <c r="AJ46" s="21"/>
      <c r="AK46" s="21">
        <v>4.6286664000000002</v>
      </c>
      <c r="AL46" s="21">
        <v>3.7999999E-2</v>
      </c>
      <c r="AM46" s="21"/>
      <c r="AN46" s="21">
        <v>1.0718415999999999</v>
      </c>
      <c r="AO46" s="21">
        <v>75.25</v>
      </c>
      <c r="AP46" s="21"/>
      <c r="AQ46" s="21"/>
      <c r="AR46" s="21"/>
      <c r="AS46" s="33" t="s">
        <v>111</v>
      </c>
      <c r="AT46" s="21">
        <v>1.3874580999999999</v>
      </c>
      <c r="AU46" s="21">
        <v>14.930211999999999</v>
      </c>
      <c r="AV46" s="21">
        <v>10.760839000000001</v>
      </c>
      <c r="AW46" s="21">
        <v>32.457790000000003</v>
      </c>
      <c r="AX46" s="21"/>
      <c r="AY46" s="21"/>
      <c r="AZ46" s="25">
        <v>44</v>
      </c>
      <c r="BA46" s="45">
        <v>270</v>
      </c>
      <c r="BB46" s="45">
        <v>73</v>
      </c>
      <c r="BC46" s="25">
        <v>27</v>
      </c>
      <c r="BD46" s="25" t="s">
        <v>112</v>
      </c>
      <c r="BE46" s="25"/>
      <c r="BF46" s="25">
        <v>0</v>
      </c>
      <c r="BG46" s="21" t="s">
        <v>112</v>
      </c>
    </row>
    <row r="47" spans="1:59" x14ac:dyDescent="0.35">
      <c r="A47" s="23">
        <v>2024502</v>
      </c>
      <c r="B47" s="24">
        <v>44075.25</v>
      </c>
      <c r="C47" s="26">
        <v>1.2906013000000001</v>
      </c>
      <c r="D47" s="23"/>
      <c r="E47" s="23">
        <v>407</v>
      </c>
      <c r="F47" s="27">
        <v>0.16344987999999999</v>
      </c>
      <c r="G47" s="23"/>
      <c r="H47" s="26">
        <v>9.0696849999999998</v>
      </c>
      <c r="I47" s="25">
        <v>258.02875</v>
      </c>
      <c r="J47" s="23" t="str">
        <f>CHOOSE(1+ABS(ROUND(Table_Query_from_chem3[[#This Row],[WINDDIR_AVG °AZ]]/45,0)),"N","NE","E","SE","S","SW","W","NW","N")</f>
        <v>W</v>
      </c>
      <c r="K47" s="26">
        <v>8.6819915999999999</v>
      </c>
      <c r="L47" s="23">
        <v>5.5050001000000002</v>
      </c>
      <c r="M47" s="23"/>
      <c r="N47" s="26">
        <v>9.6020002000000009</v>
      </c>
      <c r="O47" s="23"/>
      <c r="P47" s="21">
        <v>3.1260786</v>
      </c>
      <c r="Q47" s="21">
        <v>0.223</v>
      </c>
      <c r="R47" s="21"/>
      <c r="S47" s="21">
        <v>11.128299999999999</v>
      </c>
      <c r="T47" s="21">
        <v>5.2999998999999999E-2</v>
      </c>
      <c r="U47" s="21"/>
      <c r="V47" s="21">
        <v>4.3612428000000003</v>
      </c>
      <c r="W47" s="21">
        <v>0.105</v>
      </c>
      <c r="X47" s="21"/>
      <c r="Y47" s="21">
        <v>4.5672430999999998</v>
      </c>
      <c r="Z47" s="21">
        <v>7.9999998000000003E-2</v>
      </c>
      <c r="AA47" s="21"/>
      <c r="AB47" s="21">
        <v>2.0461247</v>
      </c>
      <c r="AC47" s="21">
        <v>0.60699999000000004</v>
      </c>
      <c r="AD47" s="21"/>
      <c r="AE47" s="21">
        <v>33.649315000000001</v>
      </c>
      <c r="AF47" s="21">
        <v>0.56599997999999996</v>
      </c>
      <c r="AG47" s="21"/>
      <c r="AH47" s="21">
        <v>12.034231</v>
      </c>
      <c r="AI47" s="21">
        <v>1.9450000999999999</v>
      </c>
      <c r="AJ47" s="21"/>
      <c r="AK47" s="21">
        <v>31.368487999999999</v>
      </c>
      <c r="AL47" s="21">
        <v>0.19</v>
      </c>
      <c r="AM47" s="21"/>
      <c r="AN47" s="21">
        <v>5.3592081</v>
      </c>
      <c r="AO47" s="21">
        <v>209.16667000000001</v>
      </c>
      <c r="AP47" s="21"/>
      <c r="AQ47" s="21"/>
      <c r="AR47" s="21"/>
      <c r="AS47" s="33" t="s">
        <v>111</v>
      </c>
      <c r="AT47" s="21">
        <v>1.2070190000000001</v>
      </c>
      <c r="AU47" s="21">
        <v>58.856574999999999</v>
      </c>
      <c r="AV47" s="21">
        <v>48.761929000000002</v>
      </c>
      <c r="AW47" s="21">
        <v>18.760057</v>
      </c>
      <c r="AX47" s="21"/>
      <c r="AY47" s="21"/>
      <c r="AZ47" s="25">
        <v>0</v>
      </c>
      <c r="BA47" s="44">
        <v>290</v>
      </c>
      <c r="BB47" s="44">
        <v>96</v>
      </c>
      <c r="BC47" s="25">
        <v>22</v>
      </c>
      <c r="BD47" s="25" t="s">
        <v>112</v>
      </c>
      <c r="BE47" s="25"/>
      <c r="BF47" s="25">
        <v>0</v>
      </c>
      <c r="BG47" s="21" t="s">
        <v>112</v>
      </c>
    </row>
    <row r="48" spans="1:59" x14ac:dyDescent="0.35">
      <c r="A48" s="23">
        <v>2024503</v>
      </c>
      <c r="B48" s="24">
        <v>44075.75</v>
      </c>
      <c r="C48" s="26">
        <v>9.5193700999999997</v>
      </c>
      <c r="D48" s="23"/>
      <c r="E48" s="23">
        <v>1069</v>
      </c>
      <c r="F48" s="27">
        <v>0.66591042</v>
      </c>
      <c r="G48" s="23"/>
      <c r="H48" s="26">
        <v>10.643770999999999</v>
      </c>
      <c r="I48" s="25">
        <v>241.09845000000001</v>
      </c>
      <c r="J48" s="23" t="str">
        <f>CHOOSE(1+ABS(ROUND(Table_Query_from_chem3[[#This Row],[WINDDIR_AVG °AZ]]/45,0)),"N","NE","E","SE","S","SW","W","NW","N")</f>
        <v>SW</v>
      </c>
      <c r="K48" s="26">
        <v>12.488968</v>
      </c>
      <c r="L48" s="23">
        <v>4.9020000000000001</v>
      </c>
      <c r="M48" s="23"/>
      <c r="N48" s="26">
        <v>10.143000000000001</v>
      </c>
      <c r="O48" s="23"/>
      <c r="P48" s="21">
        <v>12.531413000000001</v>
      </c>
      <c r="Q48" s="21">
        <v>0.15099999</v>
      </c>
      <c r="R48" s="21"/>
      <c r="S48" s="21">
        <v>7.5353060000000003</v>
      </c>
      <c r="T48" s="21">
        <v>3.6999999999999998E-2</v>
      </c>
      <c r="U48" s="21"/>
      <c r="V48" s="21">
        <v>3.0446409999999999</v>
      </c>
      <c r="W48" s="21">
        <v>0.127</v>
      </c>
      <c r="X48" s="21"/>
      <c r="Y48" s="21">
        <v>5.5241889999999998</v>
      </c>
      <c r="Z48" s="21">
        <v>2.1999999999999999E-2</v>
      </c>
      <c r="AA48" s="21"/>
      <c r="AB48" s="21">
        <v>0.56268430000000003</v>
      </c>
      <c r="AC48" s="21">
        <v>0.19700000000000001</v>
      </c>
      <c r="AD48" s="21"/>
      <c r="AE48" s="21">
        <v>10.920783</v>
      </c>
      <c r="AF48" s="21">
        <v>0.77800000000000002</v>
      </c>
      <c r="AG48" s="21"/>
      <c r="AH48" s="21">
        <v>16.541754000000001</v>
      </c>
      <c r="AI48" s="21">
        <v>1.2370000000000001</v>
      </c>
      <c r="AJ48" s="21"/>
      <c r="AK48" s="21">
        <v>19.950036999999998</v>
      </c>
      <c r="AL48" s="21">
        <v>0.24600000999999999</v>
      </c>
      <c r="AM48" s="21"/>
      <c r="AN48" s="21">
        <v>6.9387641000000002</v>
      </c>
      <c r="AO48" s="21">
        <v>151.58332999999999</v>
      </c>
      <c r="AP48" s="21"/>
      <c r="AQ48" s="21"/>
      <c r="AR48" s="21"/>
      <c r="AS48" s="33" t="s">
        <v>111</v>
      </c>
      <c r="AT48" s="21">
        <v>0.92174524000000002</v>
      </c>
      <c r="AU48" s="21">
        <v>40.031905999999999</v>
      </c>
      <c r="AV48" s="21">
        <v>43.430553000000003</v>
      </c>
      <c r="AW48" s="21">
        <v>-8.1441344999999998</v>
      </c>
      <c r="AX48" s="21"/>
      <c r="AY48" s="21"/>
      <c r="AZ48" s="25">
        <v>36</v>
      </c>
      <c r="BA48" s="45">
        <v>170</v>
      </c>
      <c r="BB48" s="45">
        <v>40</v>
      </c>
      <c r="BC48" s="25">
        <v>46</v>
      </c>
      <c r="BD48" s="25" t="s">
        <v>112</v>
      </c>
      <c r="BE48" s="25">
        <v>10</v>
      </c>
      <c r="BF48" s="25">
        <v>23</v>
      </c>
      <c r="BG48" s="21" t="s">
        <v>112</v>
      </c>
    </row>
    <row r="49" spans="1:59" x14ac:dyDescent="0.35">
      <c r="A49" s="23">
        <v>2024604</v>
      </c>
      <c r="B49" s="24">
        <v>44076.25</v>
      </c>
      <c r="C49" s="26">
        <v>9.6155691000000001</v>
      </c>
      <c r="D49" s="23"/>
      <c r="E49" s="23">
        <v>257</v>
      </c>
      <c r="F49" s="27">
        <v>0.77745807</v>
      </c>
      <c r="G49" s="23"/>
      <c r="H49" s="26">
        <v>11.545004</v>
      </c>
      <c r="I49" s="25">
        <v>244.66669999999999</v>
      </c>
      <c r="J49" s="23" t="str">
        <f>CHOOSE(1+ABS(ROUND(Table_Query_from_chem3[[#This Row],[WINDDIR_AVG °AZ]]/45,0)),"N","NE","E","SE","S","SW","W","NW","N")</f>
        <v>SW</v>
      </c>
      <c r="K49" s="26">
        <v>13.989552</v>
      </c>
      <c r="L49" s="23">
        <v>4.75</v>
      </c>
      <c r="M49" s="23"/>
      <c r="N49" s="26">
        <v>15.648999999999999</v>
      </c>
      <c r="O49" s="23"/>
      <c r="P49" s="21">
        <v>17.782795</v>
      </c>
      <c r="Q49" s="21">
        <v>0.15700001</v>
      </c>
      <c r="R49" s="21"/>
      <c r="S49" s="21">
        <v>7.8347224999999998</v>
      </c>
      <c r="T49" s="21">
        <v>7.9999998000000003E-2</v>
      </c>
      <c r="U49" s="21"/>
      <c r="V49" s="21">
        <v>6.5830077999999999</v>
      </c>
      <c r="W49" s="21">
        <v>0.48100000999999998</v>
      </c>
      <c r="X49" s="21"/>
      <c r="Y49" s="21">
        <v>20.922321</v>
      </c>
      <c r="Z49" s="21">
        <v>2.7000000999999999E-2</v>
      </c>
      <c r="AA49" s="21"/>
      <c r="AB49" s="21">
        <v>0.69056713999999997</v>
      </c>
      <c r="AC49" s="21">
        <v>0.27399999000000003</v>
      </c>
      <c r="AD49" s="21"/>
      <c r="AE49" s="21">
        <v>15.189311999999999</v>
      </c>
      <c r="AF49" s="21">
        <v>1.135</v>
      </c>
      <c r="AG49" s="21"/>
      <c r="AH49" s="21">
        <v>24.132249999999999</v>
      </c>
      <c r="AI49" s="21">
        <v>1.9349999</v>
      </c>
      <c r="AJ49" s="21"/>
      <c r="AK49" s="21">
        <v>31.207211000000001</v>
      </c>
      <c r="AL49" s="21">
        <v>0.85600001000000003</v>
      </c>
      <c r="AM49" s="21"/>
      <c r="AN49" s="21">
        <v>24.144642000000001</v>
      </c>
      <c r="AO49" s="21">
        <v>148.58332999999999</v>
      </c>
      <c r="AP49" s="21"/>
      <c r="AQ49" s="21"/>
      <c r="AR49" s="21"/>
      <c r="AS49" s="33" t="s">
        <v>111</v>
      </c>
      <c r="AT49" s="21">
        <v>0.86657726999999996</v>
      </c>
      <c r="AU49" s="21">
        <v>68.879112000000006</v>
      </c>
      <c r="AV49" s="21">
        <v>79.484099999999998</v>
      </c>
      <c r="AW49" s="21">
        <v>-14.29598</v>
      </c>
      <c r="AX49" s="21"/>
      <c r="AY49" s="21"/>
      <c r="AZ49" s="25">
        <v>0</v>
      </c>
      <c r="BA49" s="44">
        <v>170</v>
      </c>
      <c r="BB49" s="44">
        <v>83</v>
      </c>
      <c r="BC49" s="25">
        <v>29</v>
      </c>
      <c r="BD49" s="25" t="s">
        <v>112</v>
      </c>
      <c r="BE49" s="25"/>
      <c r="BF49" s="25">
        <v>0</v>
      </c>
      <c r="BG49" s="21" t="s">
        <v>112</v>
      </c>
    </row>
    <row r="50" spans="1:59" x14ac:dyDescent="0.35">
      <c r="A50" s="23">
        <v>2024601</v>
      </c>
      <c r="B50" s="24">
        <v>44076.75</v>
      </c>
      <c r="C50" s="26">
        <v>3.3967516</v>
      </c>
      <c r="D50" s="23"/>
      <c r="E50" s="23">
        <v>564</v>
      </c>
      <c r="F50" s="27">
        <v>0.57945835999999995</v>
      </c>
      <c r="G50" s="23"/>
      <c r="H50" s="26">
        <v>13.791663</v>
      </c>
      <c r="I50" s="25">
        <v>265.32110999999998</v>
      </c>
      <c r="J50" s="23" t="str">
        <f>CHOOSE(1+ABS(ROUND(Table_Query_from_chem3[[#This Row],[WINDDIR_AVG °AZ]]/45,0)),"N","NE","E","SE","S","SW","W","NW","N")</f>
        <v>W</v>
      </c>
      <c r="K50" s="26">
        <v>12.680804999999999</v>
      </c>
      <c r="L50" s="23">
        <v>5.2839999000000004</v>
      </c>
      <c r="M50" s="23"/>
      <c r="N50" s="26">
        <v>3.3420000000000001</v>
      </c>
      <c r="O50" s="23"/>
      <c r="P50" s="21">
        <v>5.1999607000000001</v>
      </c>
      <c r="Q50" s="21">
        <v>4.1999999000000003E-2</v>
      </c>
      <c r="R50" s="21"/>
      <c r="S50" s="21">
        <v>2.0959129000000001</v>
      </c>
      <c r="T50" s="21">
        <v>7.0000002000000002E-3</v>
      </c>
      <c r="U50" s="21"/>
      <c r="V50" s="21">
        <v>0.57601314999999997</v>
      </c>
      <c r="W50" s="21">
        <v>1.7999998999999999E-2</v>
      </c>
      <c r="X50" s="21"/>
      <c r="Y50" s="21">
        <v>0.78295594000000002</v>
      </c>
      <c r="Z50" s="21">
        <v>2.3E-2</v>
      </c>
      <c r="AA50" s="21"/>
      <c r="AB50" s="21">
        <v>0.58826089000000004</v>
      </c>
      <c r="AC50" s="21">
        <v>-4.3999999999999997E-2</v>
      </c>
      <c r="AD50" s="21"/>
      <c r="AE50" s="21">
        <v>-2.4391596</v>
      </c>
      <c r="AF50" s="21">
        <v>0.222</v>
      </c>
      <c r="AG50" s="21"/>
      <c r="AH50" s="21">
        <v>4.7201405000000003</v>
      </c>
      <c r="AI50" s="21">
        <v>0.27300000000000002</v>
      </c>
      <c r="AJ50" s="21"/>
      <c r="AK50" s="21">
        <v>4.4028777999999997</v>
      </c>
      <c r="AL50" s="21">
        <v>3.3000000000000002E-2</v>
      </c>
      <c r="AM50" s="21"/>
      <c r="AN50" s="21">
        <v>0.93080980000000002</v>
      </c>
      <c r="AO50" s="21">
        <v>88.5</v>
      </c>
      <c r="AP50" s="21"/>
      <c r="AQ50" s="21"/>
      <c r="AR50" s="21"/>
      <c r="AS50" s="33" t="s">
        <v>111</v>
      </c>
      <c r="AT50" s="21">
        <v>0.67315614000000001</v>
      </c>
      <c r="AU50" s="21">
        <v>6.7677965000000002</v>
      </c>
      <c r="AV50" s="21">
        <v>10.053827999999999</v>
      </c>
      <c r="AW50" s="21">
        <v>-39.069138000000002</v>
      </c>
      <c r="AX50" s="21"/>
      <c r="AY50" s="21"/>
      <c r="AZ50" s="25">
        <v>0</v>
      </c>
      <c r="BA50" s="45">
        <v>190</v>
      </c>
      <c r="BB50" s="45">
        <v>45</v>
      </c>
      <c r="BC50" s="25">
        <v>0</v>
      </c>
      <c r="BD50" s="25" t="s">
        <v>112</v>
      </c>
      <c r="BE50" s="25"/>
      <c r="BF50" s="25">
        <v>56</v>
      </c>
      <c r="BG50" s="21" t="s">
        <v>112</v>
      </c>
    </row>
    <row r="51" spans="1:59" x14ac:dyDescent="0.35">
      <c r="A51" s="23">
        <v>2024702</v>
      </c>
      <c r="B51" s="24">
        <v>44077.25</v>
      </c>
      <c r="C51" s="26">
        <v>9.0017452000000002</v>
      </c>
      <c r="D51" s="23"/>
      <c r="E51" s="23">
        <v>328</v>
      </c>
      <c r="F51" s="27">
        <v>0.60291408999999996</v>
      </c>
      <c r="G51" s="23"/>
      <c r="H51" s="26">
        <v>9.9867182000000003</v>
      </c>
      <c r="I51" s="25">
        <v>301.46548000000001</v>
      </c>
      <c r="J51" s="23" t="str">
        <f>CHOOSE(1+ABS(ROUND(Table_Query_from_chem3[[#This Row],[WINDDIR_AVG °AZ]]/45,0)),"N","NE","E","SE","S","SW","W","NW","N")</f>
        <v>NW</v>
      </c>
      <c r="K51" s="26">
        <v>13.382567</v>
      </c>
      <c r="L51" s="23">
        <v>5.3909998000000003</v>
      </c>
      <c r="M51" s="23"/>
      <c r="N51" s="26">
        <v>11.109</v>
      </c>
      <c r="O51" s="23"/>
      <c r="P51" s="21">
        <v>4.0644349999999996</v>
      </c>
      <c r="Q51" s="21">
        <v>0.124</v>
      </c>
      <c r="R51" s="21"/>
      <c r="S51" s="21">
        <v>6.1879334000000004</v>
      </c>
      <c r="T51" s="21">
        <v>2.9999998999999999E-2</v>
      </c>
      <c r="U51" s="21"/>
      <c r="V51" s="21">
        <v>2.4686279</v>
      </c>
      <c r="W51" s="21">
        <v>8.6999996999999996E-2</v>
      </c>
      <c r="X51" s="21"/>
      <c r="Y51" s="21">
        <v>3.784287</v>
      </c>
      <c r="Z51" s="21">
        <v>6.3000001E-2</v>
      </c>
      <c r="AA51" s="21"/>
      <c r="AB51" s="21">
        <v>1.6113232</v>
      </c>
      <c r="AC51" s="21">
        <v>0.92199998999999999</v>
      </c>
      <c r="AD51" s="21"/>
      <c r="AE51" s="21">
        <v>51.111480999999998</v>
      </c>
      <c r="AF51" s="21">
        <v>1.4670000000000001</v>
      </c>
      <c r="AG51" s="21"/>
      <c r="AH51" s="21">
        <v>31.191198</v>
      </c>
      <c r="AI51" s="21">
        <v>1.5820000000000001</v>
      </c>
      <c r="AJ51" s="21"/>
      <c r="AK51" s="21">
        <v>25.514112000000001</v>
      </c>
      <c r="AL51" s="21">
        <v>6.1000000999999998E-2</v>
      </c>
      <c r="AM51" s="21"/>
      <c r="AN51" s="21">
        <v>1.7205877999999999</v>
      </c>
      <c r="AO51" s="21">
        <v>181.66667000000001</v>
      </c>
      <c r="AP51" s="21"/>
      <c r="AQ51" s="21"/>
      <c r="AR51" s="21"/>
      <c r="AS51" s="33" t="s">
        <v>111</v>
      </c>
      <c r="AT51" s="21">
        <v>1.1844033</v>
      </c>
      <c r="AU51" s="21">
        <v>69.199828999999994</v>
      </c>
      <c r="AV51" s="21">
        <v>58.425899999999999</v>
      </c>
      <c r="AW51" s="21">
        <v>16.883633</v>
      </c>
      <c r="AX51" s="21"/>
      <c r="AY51" s="21"/>
      <c r="AZ51" s="25">
        <v>51</v>
      </c>
      <c r="BA51" s="44">
        <v>340</v>
      </c>
      <c r="BB51" s="44">
        <v>100</v>
      </c>
      <c r="BC51" s="25">
        <v>30</v>
      </c>
      <c r="BD51" s="25" t="s">
        <v>112</v>
      </c>
      <c r="BE51" s="25"/>
      <c r="BF51" s="25">
        <v>47</v>
      </c>
      <c r="BG51" s="21" t="s">
        <v>112</v>
      </c>
    </row>
    <row r="52" spans="1:59" x14ac:dyDescent="0.35">
      <c r="A52" s="23">
        <v>2024903</v>
      </c>
      <c r="B52" s="24">
        <v>44079.75</v>
      </c>
      <c r="C52" s="26">
        <v>1.9752802</v>
      </c>
      <c r="D52" s="23"/>
      <c r="E52" s="23">
        <v>215</v>
      </c>
      <c r="F52" s="27">
        <v>0.24680462</v>
      </c>
      <c r="G52" s="23"/>
      <c r="H52" s="26">
        <v>4.2816358000000001</v>
      </c>
      <c r="I52" s="25">
        <v>285.56909000000002</v>
      </c>
      <c r="J52" s="23" t="str">
        <f>CHOOSE(1+ABS(ROUND(Table_Query_from_chem3[[#This Row],[WINDDIR_AVG °AZ]]/45,0)),"N","NE","E","SE","S","SW","W","NW","N")</f>
        <v>W</v>
      </c>
      <c r="K52" s="26">
        <v>7.7848544000000004</v>
      </c>
      <c r="L52" s="23">
        <v>6.4920001000000003</v>
      </c>
      <c r="M52" s="23"/>
      <c r="N52" s="26">
        <v>12.157999999999999</v>
      </c>
      <c r="O52" s="23"/>
      <c r="P52" s="21">
        <v>0.32210681000000002</v>
      </c>
      <c r="Q52" s="21">
        <v>0.67500000999999998</v>
      </c>
      <c r="R52" s="21"/>
      <c r="S52" s="21">
        <v>33.684314999999998</v>
      </c>
      <c r="T52" s="21">
        <v>0.16</v>
      </c>
      <c r="U52" s="21"/>
      <c r="V52" s="21">
        <v>13.166016000000001</v>
      </c>
      <c r="W52" s="21">
        <v>3.4000002000000001E-2</v>
      </c>
      <c r="X52" s="21"/>
      <c r="Y52" s="21">
        <v>1.4789167999999999</v>
      </c>
      <c r="Z52" s="21">
        <v>8.6000003000000005E-2</v>
      </c>
      <c r="AA52" s="21"/>
      <c r="AB52" s="21">
        <v>2.1995840000000002</v>
      </c>
      <c r="AC52" s="21">
        <v>0.82399999999999995</v>
      </c>
      <c r="AD52" s="21"/>
      <c r="AE52" s="21">
        <v>45.678806000000002</v>
      </c>
      <c r="AF52" s="21">
        <v>0.95700001999999995</v>
      </c>
      <c r="AG52" s="21"/>
      <c r="AH52" s="21">
        <v>20.347631</v>
      </c>
      <c r="AI52" s="21">
        <v>1.2390000000000001</v>
      </c>
      <c r="AJ52" s="21"/>
      <c r="AK52" s="21">
        <v>19.982292000000001</v>
      </c>
      <c r="AL52" s="21">
        <v>9.0999997999999999E-2</v>
      </c>
      <c r="AM52" s="21"/>
      <c r="AN52" s="21">
        <v>2.5667787</v>
      </c>
      <c r="AO52" s="21">
        <v>302.5</v>
      </c>
      <c r="AP52" s="21"/>
      <c r="AQ52" s="21"/>
      <c r="AR52" s="21"/>
      <c r="AS52" s="33" t="s">
        <v>111</v>
      </c>
      <c r="AT52" s="21">
        <v>2.2502312999999998</v>
      </c>
      <c r="AU52" s="21">
        <v>96.527503999999993</v>
      </c>
      <c r="AV52" s="21">
        <v>42.896701999999998</v>
      </c>
      <c r="AW52" s="21">
        <v>76.931838999999997</v>
      </c>
      <c r="AX52" s="21"/>
      <c r="AY52" s="21"/>
      <c r="AZ52" s="25">
        <v>28</v>
      </c>
      <c r="BA52" s="45">
        <v>300</v>
      </c>
      <c r="BB52" s="45">
        <v>130</v>
      </c>
      <c r="BC52" s="25">
        <v>18</v>
      </c>
      <c r="BD52" s="25" t="s">
        <v>112</v>
      </c>
      <c r="BE52" s="25">
        <v>30</v>
      </c>
      <c r="BF52" s="25">
        <v>18</v>
      </c>
      <c r="BG52" s="21" t="s">
        <v>112</v>
      </c>
    </row>
    <row r="53" spans="1:59" x14ac:dyDescent="0.35">
      <c r="A53" s="23">
        <v>2025705</v>
      </c>
      <c r="B53" s="24">
        <v>44087.75</v>
      </c>
      <c r="C53" s="26">
        <v>5.9653149000000001</v>
      </c>
      <c r="D53" s="23"/>
      <c r="E53" s="23">
        <v>165</v>
      </c>
      <c r="F53" s="27">
        <v>0.47117736999999998</v>
      </c>
      <c r="G53" s="23"/>
      <c r="H53" s="26">
        <v>11.317681</v>
      </c>
      <c r="I53" s="25">
        <v>271.69954999999999</v>
      </c>
      <c r="J53" s="23" t="str">
        <f>CHOOSE(1+ABS(ROUND(Table_Query_from_chem3[[#This Row],[WINDDIR_AVG °AZ]]/45,0)),"N","NE","E","SE","S","SW","W","NW","N")</f>
        <v>W</v>
      </c>
      <c r="K53" s="26">
        <v>10.308909999999999</v>
      </c>
      <c r="L53" s="23">
        <v>5.5619997999999997</v>
      </c>
      <c r="M53" s="23"/>
      <c r="N53" s="26">
        <v>53.227001000000001</v>
      </c>
      <c r="O53" s="23"/>
      <c r="P53" s="21">
        <v>2.7415755000000002</v>
      </c>
      <c r="Q53" s="21">
        <v>1.2359998999999999</v>
      </c>
      <c r="R53" s="21"/>
      <c r="S53" s="21">
        <v>61.679726000000002</v>
      </c>
      <c r="T53" s="21">
        <v>0.308</v>
      </c>
      <c r="U53" s="21"/>
      <c r="V53" s="21">
        <v>25.344580000000001</v>
      </c>
      <c r="W53" s="21">
        <v>0.96299999999999997</v>
      </c>
      <c r="X53" s="21"/>
      <c r="Y53" s="21">
        <v>41.888142000000002</v>
      </c>
      <c r="Z53" s="21">
        <v>0.435</v>
      </c>
      <c r="AA53" s="21"/>
      <c r="AB53" s="21">
        <v>11.125802999999999</v>
      </c>
      <c r="AC53" s="21">
        <v>2.3260000000000001</v>
      </c>
      <c r="AD53" s="21"/>
      <c r="AE53" s="21">
        <v>128.94283999999999</v>
      </c>
      <c r="AF53" s="21">
        <v>4.5730000000000004</v>
      </c>
      <c r="AG53" s="21"/>
      <c r="AH53" s="21">
        <v>97.230637000000002</v>
      </c>
      <c r="AI53" s="21">
        <v>6.6700001000000002</v>
      </c>
      <c r="AJ53" s="21"/>
      <c r="AK53" s="21">
        <v>107.57214</v>
      </c>
      <c r="AL53" s="21">
        <v>1.3660000999999999</v>
      </c>
      <c r="AM53" s="21"/>
      <c r="AN53" s="21">
        <v>38.529884000000003</v>
      </c>
      <c r="AO53" s="21">
        <v>459.41665999999998</v>
      </c>
      <c r="AP53" s="21"/>
      <c r="AQ53" s="21"/>
      <c r="AR53" s="21"/>
      <c r="AS53" s="33" t="s">
        <v>111</v>
      </c>
      <c r="AT53" s="21">
        <v>1.1165932000000001</v>
      </c>
      <c r="AU53" s="21">
        <v>271.70361000000003</v>
      </c>
      <c r="AV53" s="21">
        <v>243.33267000000001</v>
      </c>
      <c r="AW53" s="21">
        <v>11.017065000000001</v>
      </c>
      <c r="AX53" s="21"/>
      <c r="AY53" s="21"/>
      <c r="AZ53" s="25" t="s">
        <v>112</v>
      </c>
      <c r="BA53" s="44" t="s">
        <v>112</v>
      </c>
      <c r="BB53" s="44" t="s">
        <v>112</v>
      </c>
      <c r="BC53" s="25" t="s">
        <v>112</v>
      </c>
      <c r="BD53" s="25" t="s">
        <v>112</v>
      </c>
      <c r="BE53" s="25" t="s">
        <v>112</v>
      </c>
      <c r="BF53" s="25" t="s">
        <v>112</v>
      </c>
      <c r="BG53" s="21" t="s">
        <v>112</v>
      </c>
    </row>
    <row r="54" spans="1:59" x14ac:dyDescent="0.35">
      <c r="A54" s="23">
        <v>2025806</v>
      </c>
      <c r="B54" s="24">
        <v>44088.25</v>
      </c>
      <c r="C54" s="26">
        <v>10.860188000000001</v>
      </c>
      <c r="D54" s="23"/>
      <c r="E54" s="23">
        <v>163</v>
      </c>
      <c r="F54" s="27">
        <v>0.76583034000000005</v>
      </c>
      <c r="G54" s="23"/>
      <c r="H54" s="26">
        <v>8.1312207999999995</v>
      </c>
      <c r="I54" s="25">
        <v>303.74533000000002</v>
      </c>
      <c r="J54" s="23" t="str">
        <f>CHOOSE(1+ABS(ROUND(Table_Query_from_chem3[[#This Row],[WINDDIR_AVG °AZ]]/45,0)),"N","NE","E","SE","S","SW","W","NW","N")</f>
        <v>NW</v>
      </c>
      <c r="K54" s="26">
        <v>13.639117000000001</v>
      </c>
      <c r="L54" s="23">
        <v>5.6909999999999998</v>
      </c>
      <c r="M54" s="23"/>
      <c r="N54" s="26">
        <v>9.7569999999999997</v>
      </c>
      <c r="O54" s="23"/>
      <c r="P54" s="21">
        <v>2.0370420999999999</v>
      </c>
      <c r="Q54" s="21">
        <v>0.28499999999999998</v>
      </c>
      <c r="R54" s="21"/>
      <c r="S54" s="21">
        <v>14.222265999999999</v>
      </c>
      <c r="T54" s="21">
        <v>5.7000000000000002E-2</v>
      </c>
      <c r="U54" s="21"/>
      <c r="V54" s="21">
        <v>4.6903930000000003</v>
      </c>
      <c r="W54" s="21">
        <v>0.11700000000000001</v>
      </c>
      <c r="X54" s="21"/>
      <c r="Y54" s="21">
        <v>5.0892134000000002</v>
      </c>
      <c r="Z54" s="21">
        <v>6.1999999E-2</v>
      </c>
      <c r="AA54" s="21"/>
      <c r="AB54" s="21">
        <v>1.5857466</v>
      </c>
      <c r="AC54" s="21">
        <v>0.373</v>
      </c>
      <c r="AD54" s="21"/>
      <c r="AE54" s="21">
        <v>20.677422</v>
      </c>
      <c r="AF54" s="21">
        <v>0.94499999000000001</v>
      </c>
      <c r="AG54" s="21"/>
      <c r="AH54" s="21">
        <v>20.092489</v>
      </c>
      <c r="AI54" s="21">
        <v>1.1559999999999999</v>
      </c>
      <c r="AJ54" s="21"/>
      <c r="AK54" s="21">
        <v>18.643688000000001</v>
      </c>
      <c r="AL54" s="21">
        <v>0.193</v>
      </c>
      <c r="AM54" s="21"/>
      <c r="AN54" s="21">
        <v>5.4438272000000003</v>
      </c>
      <c r="AO54" s="21">
        <v>159.25</v>
      </c>
      <c r="AP54" s="21"/>
      <c r="AQ54" s="21"/>
      <c r="AR54" s="21"/>
      <c r="AS54" s="33" t="s">
        <v>111</v>
      </c>
      <c r="AT54" s="21">
        <v>1.0929812999999999</v>
      </c>
      <c r="AU54" s="21">
        <v>48.287922000000002</v>
      </c>
      <c r="AV54" s="21">
        <v>44.180003999999997</v>
      </c>
      <c r="AW54" s="21">
        <v>8.8850651000000003</v>
      </c>
      <c r="AX54" s="21"/>
      <c r="AY54" s="21"/>
      <c r="AZ54" s="25" t="s">
        <v>112</v>
      </c>
      <c r="BA54" s="45" t="s">
        <v>112</v>
      </c>
      <c r="BB54" s="45" t="s">
        <v>112</v>
      </c>
      <c r="BC54" s="25" t="s">
        <v>112</v>
      </c>
      <c r="BD54" s="25" t="s">
        <v>112</v>
      </c>
      <c r="BE54" s="25" t="s">
        <v>112</v>
      </c>
      <c r="BF54" s="25" t="s">
        <v>112</v>
      </c>
      <c r="BG54" s="21" t="s">
        <v>112</v>
      </c>
    </row>
    <row r="55" spans="1:59" x14ac:dyDescent="0.35">
      <c r="A55" s="23">
        <v>2026704</v>
      </c>
      <c r="B55" s="24">
        <v>44097.25</v>
      </c>
      <c r="C55" s="26">
        <v>1.2944769</v>
      </c>
      <c r="D55" s="23"/>
      <c r="E55" s="23">
        <v>933</v>
      </c>
      <c r="F55" s="27">
        <v>0.21413520999999999</v>
      </c>
      <c r="G55" s="23"/>
      <c r="H55" s="26">
        <v>5.3168725999999999</v>
      </c>
      <c r="I55" s="25">
        <v>333.33551</v>
      </c>
      <c r="J55" s="23" t="str">
        <f>CHOOSE(1+ABS(ROUND(Table_Query_from_chem3[[#This Row],[WINDDIR_AVG °AZ]]/45,0)),"N","NE","E","SE","S","SW","W","NW","N")</f>
        <v>NW</v>
      </c>
      <c r="K55" s="26">
        <v>16.279941999999998</v>
      </c>
      <c r="L55" s="23">
        <v>6.3979998</v>
      </c>
      <c r="M55" s="23"/>
      <c r="N55" s="26">
        <v>14.3</v>
      </c>
      <c r="O55" s="23"/>
      <c r="P55" s="21">
        <v>0.39994496000000002</v>
      </c>
      <c r="Q55" s="21">
        <v>0.58200001999999995</v>
      </c>
      <c r="R55" s="21"/>
      <c r="S55" s="21">
        <v>29.043365000000001</v>
      </c>
      <c r="T55" s="21">
        <v>0.109</v>
      </c>
      <c r="U55" s="21"/>
      <c r="V55" s="21">
        <v>8.9693480000000001</v>
      </c>
      <c r="W55" s="21">
        <v>2.6000000999999998E-2</v>
      </c>
      <c r="X55" s="21"/>
      <c r="Y55" s="21">
        <v>1.1309364</v>
      </c>
      <c r="Z55" s="21">
        <v>0.21299999999999999</v>
      </c>
      <c r="AA55" s="21"/>
      <c r="AB55" s="21">
        <v>5.4478073</v>
      </c>
      <c r="AC55" s="21">
        <v>0.96100003000000001</v>
      </c>
      <c r="AD55" s="21"/>
      <c r="AE55" s="21">
        <v>53.273463999999997</v>
      </c>
      <c r="AF55" s="21">
        <v>0.82599997999999997</v>
      </c>
      <c r="AG55" s="21"/>
      <c r="AH55" s="21">
        <v>17.562325000000001</v>
      </c>
      <c r="AI55" s="21">
        <v>2.1289999000000002</v>
      </c>
      <c r="AJ55" s="21"/>
      <c r="AK55" s="21">
        <v>34.335994999999997</v>
      </c>
      <c r="AL55" s="21">
        <v>6.1000000999999998E-2</v>
      </c>
      <c r="AM55" s="21"/>
      <c r="AN55" s="21">
        <v>1.7205877999999999</v>
      </c>
      <c r="AO55" s="21">
        <v>235</v>
      </c>
      <c r="AP55" s="21"/>
      <c r="AQ55" s="21"/>
      <c r="AR55" s="21"/>
      <c r="AS55" s="33" t="s">
        <v>111</v>
      </c>
      <c r="AT55" s="21">
        <v>1.8326013999999999</v>
      </c>
      <c r="AU55" s="21">
        <v>98.262084999999999</v>
      </c>
      <c r="AV55" s="21">
        <v>53.618907999999998</v>
      </c>
      <c r="AW55" s="21">
        <v>58.787047999999999</v>
      </c>
      <c r="AX55" s="21"/>
      <c r="AY55" s="21"/>
      <c r="AZ55" s="25">
        <v>0</v>
      </c>
      <c r="BA55" s="44">
        <v>380</v>
      </c>
      <c r="BB55" s="44">
        <v>140</v>
      </c>
      <c r="BC55" s="25">
        <v>22</v>
      </c>
      <c r="BD55" s="25" t="s">
        <v>112</v>
      </c>
      <c r="BE55" s="25">
        <v>30</v>
      </c>
      <c r="BF55" s="25">
        <v>0</v>
      </c>
      <c r="BG55" s="21" t="s">
        <v>112</v>
      </c>
    </row>
    <row r="56" spans="1:59" x14ac:dyDescent="0.35">
      <c r="A56" s="23">
        <v>2027107</v>
      </c>
      <c r="B56" s="24">
        <v>44101.75</v>
      </c>
      <c r="C56" s="26">
        <v>5.0575237</v>
      </c>
      <c r="D56" s="23"/>
      <c r="E56" s="23">
        <v>213</v>
      </c>
      <c r="F56" s="27">
        <v>0.48532227</v>
      </c>
      <c r="G56" s="23"/>
      <c r="H56" s="26">
        <v>11.663809000000001</v>
      </c>
      <c r="I56" s="25">
        <v>266.45490000000001</v>
      </c>
      <c r="J56" s="23" t="str">
        <f>CHOOSE(1+ABS(ROUND(Table_Query_from_chem3[[#This Row],[WINDDIR_AVG °AZ]]/45,0)),"N","NE","E","SE","S","SW","W","NW","N")</f>
        <v>W</v>
      </c>
      <c r="K56" s="26">
        <v>11.150779999999999</v>
      </c>
      <c r="L56" s="23">
        <v>6.0720000000000001</v>
      </c>
      <c r="M56" s="23"/>
      <c r="N56" s="26">
        <v>12.349</v>
      </c>
      <c r="O56" s="23"/>
      <c r="P56" s="21">
        <v>0.84722732999999995</v>
      </c>
      <c r="Q56" s="21">
        <v>0.56800002000000005</v>
      </c>
      <c r="R56" s="21"/>
      <c r="S56" s="21">
        <v>28.344728</v>
      </c>
      <c r="T56" s="21">
        <v>0.14099999999999999</v>
      </c>
      <c r="U56" s="21"/>
      <c r="V56" s="21">
        <v>11.602551</v>
      </c>
      <c r="W56" s="21">
        <v>0.17699999999999999</v>
      </c>
      <c r="X56" s="21"/>
      <c r="Y56" s="21">
        <v>7.6990666000000001</v>
      </c>
      <c r="Z56" s="21">
        <v>3.6999999999999998E-2</v>
      </c>
      <c r="AA56" s="21"/>
      <c r="AB56" s="21">
        <v>0.94633268999999998</v>
      </c>
      <c r="AC56" s="21">
        <v>0.373</v>
      </c>
      <c r="AD56" s="21"/>
      <c r="AE56" s="21">
        <v>20.677422</v>
      </c>
      <c r="AF56" s="21">
        <v>0.96600001999999996</v>
      </c>
      <c r="AG56" s="21"/>
      <c r="AH56" s="21">
        <v>20.538988</v>
      </c>
      <c r="AI56" s="21">
        <v>1.2769999999999999</v>
      </c>
      <c r="AJ56" s="21"/>
      <c r="AK56" s="21">
        <v>20.595146</v>
      </c>
      <c r="AL56" s="21">
        <v>0.23599999999999999</v>
      </c>
      <c r="AM56" s="21"/>
      <c r="AN56" s="21">
        <v>6.6567005999999997</v>
      </c>
      <c r="AO56" s="21">
        <v>154.66667000000001</v>
      </c>
      <c r="AP56" s="21"/>
      <c r="AQ56" s="21"/>
      <c r="AR56" s="21"/>
      <c r="AS56" s="33" t="s">
        <v>111</v>
      </c>
      <c r="AT56" s="21">
        <v>1.4670477</v>
      </c>
      <c r="AU56" s="21">
        <v>70.111435</v>
      </c>
      <c r="AV56" s="21">
        <v>47.790835999999999</v>
      </c>
      <c r="AW56" s="21">
        <v>37.862881000000002</v>
      </c>
      <c r="AX56" s="21"/>
      <c r="AY56" s="21"/>
      <c r="AZ56" s="25">
        <v>0</v>
      </c>
      <c r="BA56" s="45">
        <v>310</v>
      </c>
      <c r="BB56" s="45">
        <v>140</v>
      </c>
      <c r="BC56" s="25">
        <v>15</v>
      </c>
      <c r="BD56" s="25" t="s">
        <v>112</v>
      </c>
      <c r="BE56" s="25"/>
      <c r="BF56" s="25">
        <v>18</v>
      </c>
      <c r="BG56" s="21" t="s">
        <v>112</v>
      </c>
    </row>
    <row r="57" spans="1:59" x14ac:dyDescent="0.35">
      <c r="A57" s="23">
        <v>2027201</v>
      </c>
      <c r="B57" s="24">
        <v>44102.75</v>
      </c>
      <c r="C57" s="26">
        <v>8.3697014000000003</v>
      </c>
      <c r="D57" s="23"/>
      <c r="E57" s="23">
        <v>1087</v>
      </c>
      <c r="F57" s="27">
        <v>0.34390530000000002</v>
      </c>
      <c r="G57" s="23"/>
      <c r="H57" s="26">
        <v>13.060876</v>
      </c>
      <c r="I57" s="25">
        <v>239.78952000000001</v>
      </c>
      <c r="J57" s="23" t="str">
        <f>CHOOSE(1+ABS(ROUND(Table_Query_from_chem3[[#This Row],[WINDDIR_AVG °AZ]]/45,0)),"N","NE","E","SE","S","SW","W","NW","N")</f>
        <v>SW</v>
      </c>
      <c r="K57" s="26">
        <v>8.4327173000000002</v>
      </c>
      <c r="L57" s="23">
        <v>5.2849997999999996</v>
      </c>
      <c r="M57" s="23"/>
      <c r="N57" s="26">
        <v>9.6099996999999995</v>
      </c>
      <c r="O57" s="23"/>
      <c r="P57" s="21">
        <v>5.1880021000000003</v>
      </c>
      <c r="Q57" s="21">
        <v>0.32100001</v>
      </c>
      <c r="R57" s="21"/>
      <c r="S57" s="21">
        <v>16.018763</v>
      </c>
      <c r="T57" s="21">
        <v>0.10100000000000001</v>
      </c>
      <c r="U57" s="21"/>
      <c r="V57" s="21">
        <v>8.3110476000000002</v>
      </c>
      <c r="W57" s="21">
        <v>0.27000001000000001</v>
      </c>
      <c r="X57" s="21"/>
      <c r="Y57" s="21">
        <v>11.744339</v>
      </c>
      <c r="Z57" s="21">
        <v>2.8999998999999999E-2</v>
      </c>
      <c r="AA57" s="21"/>
      <c r="AB57" s="21">
        <v>0.74172020000000005</v>
      </c>
      <c r="AC57" s="21">
        <v>0.28200001000000002</v>
      </c>
      <c r="AD57" s="21"/>
      <c r="AE57" s="21">
        <v>15.632795</v>
      </c>
      <c r="AF57" s="21">
        <v>0.95300001000000001</v>
      </c>
      <c r="AG57" s="21"/>
      <c r="AH57" s="21">
        <v>20.262585000000001</v>
      </c>
      <c r="AI57" s="21">
        <v>1.288</v>
      </c>
      <c r="AJ57" s="21"/>
      <c r="AK57" s="21">
        <v>20.772552000000001</v>
      </c>
      <c r="AL57" s="21">
        <v>0.46599998999999998</v>
      </c>
      <c r="AM57" s="21"/>
      <c r="AN57" s="21">
        <v>13.144163000000001</v>
      </c>
      <c r="AO57" s="21">
        <v>159.41667000000001</v>
      </c>
      <c r="AP57" s="21"/>
      <c r="AQ57" s="21"/>
      <c r="AR57" s="21"/>
      <c r="AS57" s="33" t="s">
        <v>111</v>
      </c>
      <c r="AT57" s="21">
        <v>1.0631478000000001</v>
      </c>
      <c r="AU57" s="21">
        <v>57.600600999999997</v>
      </c>
      <c r="AV57" s="21">
        <v>54.179298000000003</v>
      </c>
      <c r="AW57" s="21">
        <v>6.1214991000000003</v>
      </c>
      <c r="AX57" s="21"/>
      <c r="AY57" s="21"/>
      <c r="AZ57" s="25" t="s">
        <v>112</v>
      </c>
      <c r="BA57" s="44">
        <v>240</v>
      </c>
      <c r="BB57" s="44">
        <v>110</v>
      </c>
      <c r="BC57" s="25" t="s">
        <v>112</v>
      </c>
      <c r="BD57" s="25" t="s">
        <v>112</v>
      </c>
      <c r="BE57" s="25">
        <v>20</v>
      </c>
      <c r="BF57" s="25" t="s">
        <v>112</v>
      </c>
      <c r="BG57" s="21" t="s">
        <v>112</v>
      </c>
    </row>
    <row r="58" spans="1:59" x14ac:dyDescent="0.35">
      <c r="A58" s="23">
        <v>2027303</v>
      </c>
      <c r="B58" s="24">
        <v>44103.75</v>
      </c>
      <c r="C58" s="26">
        <v>6.5213976000000002</v>
      </c>
      <c r="D58" s="23"/>
      <c r="E58" s="23">
        <v>191</v>
      </c>
      <c r="F58" s="27">
        <v>0.58810746999999997</v>
      </c>
      <c r="G58" s="23"/>
      <c r="H58" s="26">
        <v>10.87149</v>
      </c>
      <c r="I58" s="25">
        <v>265.42061999999999</v>
      </c>
      <c r="J58" s="23" t="str">
        <f>CHOOSE(1+ABS(ROUND(Table_Query_from_chem3[[#This Row],[WINDDIR_AVG °AZ]]/45,0)),"N","NE","E","SE","S","SW","W","NW","N")</f>
        <v>W</v>
      </c>
      <c r="K58" s="26">
        <v>10.292742000000001</v>
      </c>
      <c r="L58" s="23">
        <v>5.2870001999999996</v>
      </c>
      <c r="M58" s="23"/>
      <c r="N58" s="26">
        <v>11.369</v>
      </c>
      <c r="O58" s="23"/>
      <c r="P58" s="21">
        <v>5.1641617000000002</v>
      </c>
      <c r="Q58" s="21">
        <v>0.21699999</v>
      </c>
      <c r="R58" s="21"/>
      <c r="S58" s="21">
        <v>10.828884</v>
      </c>
      <c r="T58" s="21">
        <v>4.1000001000000001E-2</v>
      </c>
      <c r="U58" s="21"/>
      <c r="V58" s="21">
        <v>3.3737914999999998</v>
      </c>
      <c r="W58" s="21">
        <v>6.7000002000000003E-2</v>
      </c>
      <c r="X58" s="21"/>
      <c r="Y58" s="21">
        <v>2.914336</v>
      </c>
      <c r="Z58" s="21">
        <v>6.1999999E-2</v>
      </c>
      <c r="AA58" s="21"/>
      <c r="AB58" s="21">
        <v>1.5857466</v>
      </c>
      <c r="AC58" s="21">
        <v>0.85500001999999997</v>
      </c>
      <c r="AD58" s="21"/>
      <c r="AE58" s="21">
        <v>47.397305000000003</v>
      </c>
      <c r="AF58" s="21">
        <v>1.419</v>
      </c>
      <c r="AG58" s="21"/>
      <c r="AH58" s="21">
        <v>30.170628000000001</v>
      </c>
      <c r="AI58" s="21">
        <v>1.431</v>
      </c>
      <c r="AJ58" s="21"/>
      <c r="AK58" s="21">
        <v>23.078821000000001</v>
      </c>
      <c r="AL58" s="21">
        <v>0.13200000000000001</v>
      </c>
      <c r="AM58" s="21"/>
      <c r="AN58" s="21">
        <v>3.7232392000000001</v>
      </c>
      <c r="AO58" s="21">
        <v>253.83332999999999</v>
      </c>
      <c r="AP58" s="21"/>
      <c r="AQ58" s="21"/>
      <c r="AR58" s="21"/>
      <c r="AS58" s="33" t="s">
        <v>111</v>
      </c>
      <c r="AT58" s="21">
        <v>1.250219</v>
      </c>
      <c r="AU58" s="21">
        <v>71.228333000000006</v>
      </c>
      <c r="AV58" s="21">
        <v>56.972687000000001</v>
      </c>
      <c r="AW58" s="21">
        <v>22.239521</v>
      </c>
      <c r="AX58" s="21"/>
      <c r="AY58" s="21"/>
      <c r="AZ58" s="25">
        <v>0</v>
      </c>
      <c r="BA58" s="45">
        <v>320</v>
      </c>
      <c r="BB58" s="45">
        <v>140</v>
      </c>
      <c r="BC58" s="25">
        <v>16</v>
      </c>
      <c r="BD58" s="25" t="s">
        <v>112</v>
      </c>
      <c r="BE58" s="25"/>
      <c r="BF58" s="25">
        <v>21</v>
      </c>
      <c r="BG58" s="21" t="s">
        <v>112</v>
      </c>
    </row>
    <row r="59" spans="1:59" x14ac:dyDescent="0.35">
      <c r="A59" s="23">
        <v>2027404</v>
      </c>
      <c r="B59" s="24">
        <v>44104.25</v>
      </c>
      <c r="C59" s="26">
        <v>2.6253486000000001</v>
      </c>
      <c r="D59" s="23"/>
      <c r="E59" s="23">
        <v>99</v>
      </c>
      <c r="F59" s="27">
        <v>0.26733547000000002</v>
      </c>
      <c r="G59" s="23"/>
      <c r="H59" s="26">
        <v>9.1878261999999999</v>
      </c>
      <c r="I59" s="25">
        <v>242.55313000000001</v>
      </c>
      <c r="J59" s="23" t="str">
        <f>CHOOSE(1+ABS(ROUND(Table_Query_from_chem3[[#This Row],[WINDDIR_AVG °AZ]]/45,0)),"N","NE","E","SE","S","SW","W","NW","N")</f>
        <v>SW</v>
      </c>
      <c r="K59" s="26">
        <v>8.7997598999999997</v>
      </c>
      <c r="L59" s="23">
        <v>5.2059999000000001</v>
      </c>
      <c r="M59" s="23"/>
      <c r="N59" s="26">
        <v>0</v>
      </c>
      <c r="O59" s="23"/>
      <c r="P59" s="21">
        <v>6.2230048</v>
      </c>
      <c r="Q59" s="21">
        <v>0.31400001</v>
      </c>
      <c r="R59" s="21"/>
      <c r="S59" s="21">
        <v>15.669445</v>
      </c>
      <c r="T59" s="21">
        <v>5.6000002E-2</v>
      </c>
      <c r="U59" s="21"/>
      <c r="V59" s="21">
        <v>4.6081051999999998</v>
      </c>
      <c r="W59" s="21">
        <v>4.1000001000000001E-2</v>
      </c>
      <c r="X59" s="21"/>
      <c r="Y59" s="21">
        <v>1.7833996000000001</v>
      </c>
      <c r="Z59" s="21">
        <v>8.5000001000000006E-2</v>
      </c>
      <c r="AA59" s="21"/>
      <c r="AB59" s="21">
        <v>2.1740077000000002</v>
      </c>
      <c r="AC59" s="21">
        <v>0.31600001</v>
      </c>
      <c r="AD59" s="21"/>
      <c r="AE59" s="21">
        <v>17.517600999999999</v>
      </c>
      <c r="AF59" s="21">
        <v>1.1399999999999999</v>
      </c>
      <c r="AG59" s="21"/>
      <c r="AH59" s="21">
        <v>24.238558000000001</v>
      </c>
      <c r="AI59" s="21">
        <v>0.90600002000000002</v>
      </c>
      <c r="AJ59" s="21"/>
      <c r="AK59" s="21">
        <v>14.611749</v>
      </c>
      <c r="AL59" s="21">
        <v>0.122</v>
      </c>
      <c r="AM59" s="21"/>
      <c r="AN59" s="21">
        <v>3.4411757000000001</v>
      </c>
      <c r="AO59" s="21"/>
      <c r="AP59" s="21" t="s">
        <v>112</v>
      </c>
      <c r="AQ59" s="21"/>
      <c r="AR59" s="21"/>
      <c r="AS59" s="33" t="s">
        <v>111</v>
      </c>
      <c r="AT59" s="21">
        <v>1.1333796</v>
      </c>
      <c r="AU59" s="21">
        <v>47.932301000000002</v>
      </c>
      <c r="AV59" s="21">
        <v>42.291480999999997</v>
      </c>
      <c r="AW59" s="21">
        <v>12.504064</v>
      </c>
      <c r="AX59" s="21"/>
      <c r="AY59" s="21"/>
      <c r="AZ59" s="25" t="s">
        <v>112</v>
      </c>
      <c r="BA59" s="44">
        <v>350</v>
      </c>
      <c r="BB59" s="44">
        <v>140</v>
      </c>
      <c r="BC59" s="25" t="s">
        <v>112</v>
      </c>
      <c r="BD59" s="25" t="s">
        <v>112</v>
      </c>
      <c r="BE59" s="25"/>
      <c r="BF59" s="25" t="s">
        <v>112</v>
      </c>
      <c r="BG59" s="21" t="s">
        <v>112</v>
      </c>
    </row>
    <row r="60" spans="1:59" x14ac:dyDescent="0.35">
      <c r="A60" s="23"/>
      <c r="B60" s="24"/>
      <c r="C60" s="26"/>
      <c r="D60" s="23"/>
      <c r="E60" s="23"/>
      <c r="F60" s="27"/>
      <c r="G60" s="23"/>
      <c r="H60" s="26"/>
      <c r="I60" s="25"/>
      <c r="J60" s="23"/>
      <c r="K60" s="26"/>
      <c r="L60" s="23"/>
      <c r="M60" s="23"/>
      <c r="N60" s="23"/>
      <c r="O60" s="23"/>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33"/>
      <c r="AT60" s="21"/>
      <c r="AU60" s="21"/>
      <c r="AV60" s="21"/>
      <c r="AW60" s="21"/>
      <c r="AX60" s="21"/>
      <c r="AY60" s="21"/>
      <c r="AZ60" s="21"/>
      <c r="BA60" s="21"/>
      <c r="BB60" s="21"/>
      <c r="BC60" s="21"/>
      <c r="BD60" s="21"/>
      <c r="BE60" s="21"/>
      <c r="BF60" s="21"/>
      <c r="BG60" s="21"/>
    </row>
    <row r="61" spans="1:59" x14ac:dyDescent="0.35">
      <c r="A61" s="23"/>
      <c r="B61" s="24"/>
      <c r="C61" s="26"/>
      <c r="D61" s="23"/>
      <c r="E61" s="23"/>
      <c r="F61" s="27"/>
      <c r="G61" s="23"/>
      <c r="H61" s="26"/>
      <c r="I61" s="25"/>
      <c r="J61" s="23"/>
      <c r="K61" s="26"/>
      <c r="L61" s="23"/>
      <c r="M61" s="23"/>
      <c r="N61" s="23"/>
      <c r="O61" s="23"/>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33"/>
      <c r="AT61" s="21"/>
      <c r="AU61" s="21"/>
      <c r="AV61" s="21"/>
      <c r="AW61" s="21"/>
      <c r="AX61" s="21"/>
      <c r="AY61" s="21"/>
      <c r="AZ61" s="21"/>
      <c r="BA61" s="21"/>
      <c r="BB61" s="21"/>
      <c r="BC61" s="21"/>
      <c r="BD61" s="21"/>
      <c r="BE61" s="21"/>
      <c r="BF61" s="21"/>
      <c r="BG61" s="21"/>
    </row>
    <row r="62" spans="1:59" x14ac:dyDescent="0.35">
      <c r="A62" s="23"/>
      <c r="B62" s="24"/>
      <c r="C62" s="26"/>
      <c r="D62" s="23"/>
      <c r="E62" s="23"/>
      <c r="F62" s="27"/>
      <c r="G62" s="23"/>
      <c r="H62" s="26"/>
      <c r="I62" s="25"/>
      <c r="J62" s="23"/>
      <c r="K62" s="26"/>
      <c r="L62" s="23"/>
      <c r="M62" s="23"/>
      <c r="N62" s="23"/>
      <c r="O62" s="23"/>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33"/>
      <c r="AT62" s="21"/>
      <c r="AU62" s="21"/>
      <c r="AV62" s="21"/>
      <c r="AW62" s="21"/>
      <c r="AX62" s="21"/>
      <c r="AY62" s="21"/>
      <c r="AZ62" s="21"/>
      <c r="BA62" s="21"/>
      <c r="BB62" s="21"/>
      <c r="BC62" s="21"/>
      <c r="BD62" s="21"/>
      <c r="BE62" s="21"/>
      <c r="BF62" s="21"/>
      <c r="BG62" s="21"/>
    </row>
    <row r="63" spans="1:59" x14ac:dyDescent="0.35">
      <c r="A63" s="23"/>
      <c r="B63" s="24"/>
      <c r="C63" s="26"/>
      <c r="D63" s="23"/>
      <c r="E63" s="23"/>
      <c r="F63" s="27"/>
      <c r="G63" s="23"/>
      <c r="H63" s="26"/>
      <c r="I63" s="25"/>
      <c r="J63" s="23"/>
      <c r="K63" s="26"/>
      <c r="L63" s="23"/>
      <c r="M63" s="23"/>
      <c r="N63" s="23"/>
      <c r="O63" s="23"/>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33"/>
      <c r="AT63" s="21"/>
      <c r="AU63" s="21"/>
      <c r="AV63" s="21"/>
      <c r="AW63" s="21"/>
      <c r="AX63" s="21"/>
      <c r="AY63" s="21"/>
      <c r="AZ63" s="21"/>
      <c r="BA63" s="21"/>
      <c r="BB63" s="21"/>
      <c r="BC63" s="21"/>
      <c r="BD63" s="21"/>
      <c r="BE63" s="21"/>
      <c r="BF63" s="21"/>
      <c r="BG63" s="21"/>
    </row>
    <row r="64" spans="1:59" x14ac:dyDescent="0.35">
      <c r="A64" s="23"/>
      <c r="B64" s="24"/>
      <c r="C64" s="26"/>
      <c r="D64" s="23"/>
      <c r="E64" s="23"/>
      <c r="F64" s="27"/>
      <c r="G64" s="23"/>
      <c r="H64" s="26"/>
      <c r="I64" s="25"/>
      <c r="J64" s="23"/>
      <c r="K64" s="26"/>
      <c r="L64" s="23"/>
      <c r="M64" s="23"/>
      <c r="N64" s="23"/>
      <c r="O64" s="23"/>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33"/>
      <c r="AT64" s="21"/>
      <c r="AU64" s="21"/>
      <c r="AV64" s="21"/>
      <c r="AW64" s="21"/>
      <c r="AX64" s="21"/>
      <c r="AY64" s="21"/>
      <c r="AZ64" s="21"/>
      <c r="BA64" s="21"/>
      <c r="BB64" s="21"/>
      <c r="BC64" s="21"/>
      <c r="BD64" s="21"/>
      <c r="BE64" s="21"/>
      <c r="BF64" s="21"/>
      <c r="BG64" s="21"/>
    </row>
    <row r="65" spans="1:59" x14ac:dyDescent="0.35">
      <c r="A65" s="23"/>
      <c r="B65" s="24"/>
      <c r="C65" s="26"/>
      <c r="D65" s="23"/>
      <c r="E65" s="23"/>
      <c r="F65" s="27"/>
      <c r="G65" s="23"/>
      <c r="H65" s="26"/>
      <c r="I65" s="25"/>
      <c r="J65" s="23"/>
      <c r="K65" s="26"/>
      <c r="L65" s="23"/>
      <c r="M65" s="23"/>
      <c r="N65" s="23"/>
      <c r="O65" s="23"/>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33"/>
      <c r="AT65" s="21"/>
      <c r="AU65" s="21"/>
      <c r="AV65" s="21"/>
      <c r="AW65" s="21"/>
      <c r="AX65" s="21"/>
      <c r="AY65" s="21"/>
      <c r="AZ65" s="21"/>
      <c r="BA65" s="21"/>
      <c r="BB65" s="21"/>
      <c r="BC65" s="21"/>
      <c r="BD65" s="21"/>
      <c r="BE65" s="21"/>
      <c r="BF65" s="21"/>
      <c r="BG65" s="21"/>
    </row>
    <row r="66" spans="1:59" x14ac:dyDescent="0.35">
      <c r="A66" s="23"/>
      <c r="B66" s="24"/>
      <c r="C66" s="26"/>
      <c r="D66" s="23"/>
      <c r="E66" s="23"/>
      <c r="F66" s="27"/>
      <c r="G66" s="23"/>
      <c r="H66" s="26"/>
      <c r="I66" s="25"/>
      <c r="J66" s="23"/>
      <c r="K66" s="26"/>
      <c r="L66" s="23"/>
      <c r="M66" s="23"/>
      <c r="N66" s="23"/>
      <c r="O66" s="23"/>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33"/>
      <c r="AT66" s="21"/>
      <c r="AU66" s="21"/>
      <c r="AV66" s="21"/>
      <c r="AW66" s="21"/>
      <c r="AX66" s="21"/>
      <c r="AY66" s="21"/>
      <c r="AZ66" s="21"/>
      <c r="BA66" s="21"/>
      <c r="BB66" s="21"/>
      <c r="BC66" s="21"/>
      <c r="BD66" s="21"/>
      <c r="BE66" s="21"/>
      <c r="BF66" s="21"/>
      <c r="BG66" s="21"/>
    </row>
    <row r="67" spans="1:59" x14ac:dyDescent="0.35">
      <c r="A67" s="23"/>
      <c r="B67" s="24"/>
      <c r="C67" s="26"/>
      <c r="D67" s="23"/>
      <c r="E67" s="23"/>
      <c r="F67" s="27"/>
      <c r="G67" s="23"/>
      <c r="H67" s="26"/>
      <c r="I67" s="25"/>
      <c r="J67" s="23"/>
      <c r="K67" s="26"/>
      <c r="L67" s="23"/>
      <c r="M67" s="23"/>
      <c r="N67" s="23"/>
      <c r="O67" s="23"/>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33"/>
      <c r="AT67" s="21"/>
      <c r="AU67" s="21"/>
      <c r="AV67" s="21"/>
      <c r="AW67" s="21"/>
      <c r="AX67" s="21"/>
      <c r="AY67" s="21"/>
      <c r="AZ67" s="21"/>
      <c r="BA67" s="21"/>
      <c r="BB67" s="21"/>
      <c r="BC67" s="21"/>
      <c r="BD67" s="21"/>
      <c r="BE67" s="21"/>
      <c r="BF67" s="21"/>
      <c r="BG67" s="21"/>
    </row>
    <row r="68" spans="1:59" x14ac:dyDescent="0.35">
      <c r="A68" s="23"/>
      <c r="B68" s="24"/>
      <c r="C68" s="26"/>
      <c r="D68" s="23"/>
      <c r="E68" s="23"/>
      <c r="F68" s="27"/>
      <c r="G68" s="23"/>
      <c r="H68" s="26"/>
      <c r="I68" s="25"/>
      <c r="J68" s="23"/>
      <c r="K68" s="26"/>
      <c r="L68" s="23"/>
      <c r="M68" s="23"/>
      <c r="N68" s="23"/>
      <c r="O68" s="23"/>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33"/>
      <c r="AT68" s="21"/>
      <c r="AU68" s="21"/>
      <c r="AV68" s="21"/>
      <c r="AW68" s="21"/>
      <c r="AX68" s="21"/>
      <c r="AY68" s="21"/>
      <c r="AZ68" s="21"/>
      <c r="BA68" s="21"/>
      <c r="BB68" s="21"/>
      <c r="BC68" s="21"/>
      <c r="BD68" s="21"/>
      <c r="BE68" s="21"/>
      <c r="BF68" s="21"/>
      <c r="BG68" s="21"/>
    </row>
    <row r="69" spans="1:59" x14ac:dyDescent="0.35">
      <c r="A69" s="23"/>
      <c r="B69" s="24"/>
      <c r="C69" s="26"/>
      <c r="D69" s="23"/>
      <c r="E69" s="23"/>
      <c r="F69" s="27"/>
      <c r="G69" s="23"/>
      <c r="H69" s="26"/>
      <c r="I69" s="25"/>
      <c r="J69" s="23"/>
      <c r="K69" s="26"/>
      <c r="L69" s="23"/>
      <c r="M69" s="23"/>
      <c r="N69" s="23"/>
      <c r="O69" s="23"/>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33"/>
      <c r="AT69" s="21"/>
      <c r="AU69" s="21"/>
      <c r="AV69" s="21"/>
      <c r="AW69" s="21"/>
      <c r="AX69" s="21"/>
      <c r="AY69" s="21"/>
      <c r="AZ69" s="21"/>
      <c r="BA69" s="21"/>
      <c r="BB69" s="21"/>
      <c r="BC69" s="21"/>
      <c r="BD69" s="21"/>
      <c r="BE69" s="21"/>
      <c r="BF69" s="21"/>
      <c r="BG69" s="21"/>
    </row>
    <row r="70" spans="1:59" x14ac:dyDescent="0.35">
      <c r="A70" s="23"/>
      <c r="B70" s="24"/>
      <c r="C70" s="26"/>
      <c r="D70" s="23"/>
      <c r="E70" s="23"/>
      <c r="F70" s="27"/>
      <c r="G70" s="23"/>
      <c r="H70" s="26"/>
      <c r="I70" s="25"/>
      <c r="J70" s="23"/>
      <c r="K70" s="26"/>
      <c r="L70" s="23"/>
      <c r="M70" s="23"/>
      <c r="N70" s="23"/>
      <c r="O70" s="23"/>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33"/>
      <c r="AT70" s="21"/>
      <c r="AU70" s="21"/>
      <c r="AV70" s="21"/>
      <c r="AW70" s="21"/>
      <c r="AX70" s="21"/>
      <c r="AY70" s="21"/>
      <c r="AZ70" s="21"/>
      <c r="BA70" s="21"/>
      <c r="BB70" s="21"/>
      <c r="BC70" s="21"/>
      <c r="BD70" s="21"/>
      <c r="BE70" s="21"/>
      <c r="BF70" s="21"/>
      <c r="BG70" s="21"/>
    </row>
    <row r="71" spans="1:59" x14ac:dyDescent="0.35">
      <c r="A71" s="23"/>
      <c r="B71" s="24"/>
      <c r="C71" s="26"/>
      <c r="D71" s="23"/>
      <c r="E71" s="23"/>
      <c r="F71" s="23"/>
      <c r="G71" s="23"/>
      <c r="H71" s="23"/>
      <c r="I71" s="23"/>
      <c r="J71" s="23"/>
      <c r="K71" s="23"/>
      <c r="L71" s="23"/>
      <c r="M71" s="23"/>
      <c r="N71" s="23"/>
      <c r="O71" s="23"/>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33"/>
      <c r="AT71" s="21"/>
      <c r="AU71" s="21"/>
      <c r="AV71" s="21"/>
      <c r="AW71" s="21"/>
      <c r="AX71" s="21"/>
      <c r="AY71" s="21"/>
      <c r="AZ71" s="21"/>
      <c r="BA71" s="21"/>
      <c r="BB71" s="21"/>
      <c r="BC71" s="21"/>
      <c r="BD71" s="21"/>
      <c r="BE71" s="21"/>
      <c r="BF71" s="21"/>
      <c r="BG71" s="21"/>
    </row>
    <row r="72" spans="1:59" x14ac:dyDescent="0.35">
      <c r="A72" s="23"/>
      <c r="B72" s="24"/>
      <c r="C72" s="26"/>
      <c r="D72" s="23"/>
      <c r="E72" s="23"/>
      <c r="F72" s="23"/>
      <c r="G72" s="23"/>
      <c r="H72" s="23"/>
      <c r="I72" s="23"/>
      <c r="J72" s="23"/>
      <c r="K72" s="23"/>
      <c r="L72" s="23"/>
      <c r="M72" s="23"/>
      <c r="N72" s="23"/>
      <c r="O72" s="23"/>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33"/>
      <c r="AT72" s="21"/>
      <c r="AU72" s="21"/>
      <c r="AV72" s="21"/>
      <c r="AW72" s="21"/>
      <c r="AX72" s="21"/>
      <c r="AY72" s="21"/>
      <c r="AZ72" s="21"/>
      <c r="BA72" s="21"/>
      <c r="BB72" s="21"/>
      <c r="BC72" s="21"/>
      <c r="BD72" s="21"/>
      <c r="BE72" s="21"/>
      <c r="BF72" s="21"/>
      <c r="BG72" s="21"/>
    </row>
    <row r="73" spans="1:59" x14ac:dyDescent="0.35">
      <c r="A73" s="23"/>
      <c r="B73" s="24"/>
      <c r="C73" s="26"/>
      <c r="D73" s="23"/>
      <c r="E73" s="23"/>
      <c r="F73" s="27"/>
      <c r="G73" s="23"/>
      <c r="H73" s="26"/>
      <c r="I73" s="25"/>
      <c r="J73" s="23"/>
      <c r="K73" s="26"/>
      <c r="L73" s="23"/>
      <c r="M73" s="23"/>
      <c r="N73" s="23"/>
      <c r="O73" s="23"/>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33"/>
      <c r="AT73" s="21"/>
      <c r="AU73" s="21"/>
      <c r="AV73" s="21"/>
      <c r="AW73" s="21"/>
      <c r="AX73" s="21"/>
      <c r="AY73" s="21"/>
      <c r="AZ73" s="21"/>
      <c r="BA73" s="21"/>
      <c r="BB73" s="21"/>
      <c r="BC73" s="21"/>
      <c r="BD73" s="21"/>
      <c r="BE73" s="21"/>
      <c r="BF73" s="21"/>
      <c r="BG73" s="21"/>
    </row>
    <row r="74" spans="1:59" x14ac:dyDescent="0.35">
      <c r="A74" s="23"/>
      <c r="B74" s="24"/>
      <c r="C74" s="26"/>
      <c r="D74" s="23"/>
      <c r="E74" s="23"/>
      <c r="F74" s="27"/>
      <c r="G74" s="23"/>
      <c r="H74" s="26"/>
      <c r="I74" s="25"/>
      <c r="J74" s="23"/>
      <c r="K74" s="26"/>
      <c r="L74" s="23"/>
      <c r="M74" s="23"/>
      <c r="N74" s="23"/>
      <c r="O74" s="23"/>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33"/>
      <c r="AT74" s="21"/>
      <c r="AU74" s="21"/>
      <c r="AV74" s="21"/>
      <c r="AW74" s="21"/>
      <c r="AX74" s="21"/>
      <c r="AY74" s="21"/>
      <c r="AZ74" s="21"/>
      <c r="BA74" s="21"/>
      <c r="BB74" s="21"/>
      <c r="BC74" s="21"/>
      <c r="BD74" s="21"/>
      <c r="BE74" s="21"/>
      <c r="BF74" s="21"/>
      <c r="BG74" s="21"/>
    </row>
    <row r="75" spans="1:59" x14ac:dyDescent="0.35">
      <c r="A75" s="23"/>
      <c r="B75" s="24"/>
      <c r="C75" s="26"/>
      <c r="D75" s="23"/>
      <c r="E75" s="23"/>
      <c r="F75" s="27"/>
      <c r="G75" s="23"/>
      <c r="H75" s="26"/>
      <c r="I75" s="25"/>
      <c r="J75" s="23"/>
      <c r="K75" s="26"/>
      <c r="L75" s="23"/>
      <c r="M75" s="23"/>
      <c r="N75" s="23"/>
      <c r="O75" s="23"/>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33"/>
      <c r="AT75" s="21"/>
      <c r="AU75" s="21"/>
      <c r="AV75" s="21"/>
      <c r="AW75" s="21"/>
      <c r="AX75" s="21"/>
      <c r="AY75" s="21"/>
      <c r="AZ75" s="21"/>
      <c r="BA75" s="21"/>
      <c r="BB75" s="21"/>
      <c r="BC75" s="21"/>
      <c r="BD75" s="21"/>
      <c r="BE75" s="21"/>
      <c r="BF75" s="21"/>
      <c r="BG75" s="21"/>
    </row>
    <row r="76" spans="1:59" x14ac:dyDescent="0.35">
      <c r="A76" s="23"/>
      <c r="B76" s="24"/>
      <c r="C76" s="26"/>
      <c r="D76" s="23"/>
      <c r="E76" s="23"/>
      <c r="F76" s="27"/>
      <c r="G76" s="23"/>
      <c r="H76" s="26"/>
      <c r="I76" s="25"/>
      <c r="J76" s="23"/>
      <c r="K76" s="26"/>
      <c r="L76" s="23"/>
      <c r="M76" s="23"/>
      <c r="N76" s="23"/>
      <c r="O76" s="23"/>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33"/>
      <c r="AT76" s="21"/>
      <c r="AU76" s="21"/>
      <c r="AV76" s="21"/>
      <c r="AW76" s="21"/>
      <c r="AX76" s="21"/>
      <c r="AY76" s="21"/>
      <c r="AZ76" s="21"/>
      <c r="BA76" s="21"/>
      <c r="BB76" s="21"/>
      <c r="BC76" s="21"/>
      <c r="BD76" s="21"/>
      <c r="BE76" s="21"/>
      <c r="BF76" s="21"/>
      <c r="BG76" s="21"/>
    </row>
    <row r="77" spans="1:59" x14ac:dyDescent="0.35">
      <c r="A77" s="23"/>
      <c r="B77" s="24"/>
      <c r="C77" s="26"/>
      <c r="D77" s="23"/>
      <c r="E77" s="23"/>
      <c r="F77" s="27"/>
      <c r="G77" s="23"/>
      <c r="H77" s="26"/>
      <c r="I77" s="25"/>
      <c r="J77" s="23"/>
      <c r="K77" s="26"/>
      <c r="L77" s="23"/>
      <c r="M77" s="23"/>
      <c r="N77" s="23"/>
      <c r="O77" s="23"/>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33"/>
      <c r="AT77" s="21"/>
      <c r="AU77" s="21"/>
      <c r="AV77" s="21"/>
      <c r="AW77" s="21"/>
      <c r="AX77" s="21"/>
      <c r="AY77" s="21"/>
      <c r="AZ77" s="21"/>
      <c r="BA77" s="21"/>
      <c r="BB77" s="21"/>
      <c r="BC77" s="21"/>
      <c r="BD77" s="21"/>
      <c r="BE77" s="21"/>
      <c r="BF77" s="21"/>
      <c r="BG77" s="21"/>
    </row>
    <row r="78" spans="1:59" x14ac:dyDescent="0.35">
      <c r="B78" s="6"/>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33"/>
      <c r="AT78" s="14"/>
      <c r="AU78" s="14"/>
      <c r="AV78" s="14"/>
      <c r="AW78" s="14"/>
      <c r="AX78" s="14"/>
      <c r="AY78" s="14"/>
      <c r="AZ78" s="14"/>
      <c r="BA78" s="14"/>
      <c r="BB78" s="14"/>
      <c r="BC78" s="14"/>
      <c r="BD78" s="14"/>
      <c r="BE78" s="14"/>
      <c r="BF78" s="14"/>
      <c r="BG78" s="14"/>
    </row>
    <row r="79" spans="1:59" x14ac:dyDescent="0.35">
      <c r="B79" s="6"/>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33"/>
      <c r="AT79" s="14"/>
      <c r="AU79" s="14"/>
      <c r="AV79" s="14"/>
      <c r="AW79" s="14"/>
      <c r="AX79" s="14"/>
      <c r="AY79" s="14"/>
      <c r="AZ79" s="14"/>
      <c r="BA79" s="14"/>
      <c r="BB79" s="14"/>
      <c r="BC79" s="14"/>
      <c r="BD79" s="14"/>
      <c r="BE79" s="14"/>
      <c r="BF79" s="14"/>
      <c r="BG79" s="14"/>
    </row>
    <row r="80" spans="1:59" x14ac:dyDescent="0.35">
      <c r="B80" s="6"/>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33"/>
      <c r="AT80" s="14"/>
      <c r="AU80" s="14"/>
      <c r="AV80" s="14"/>
      <c r="AW80" s="14"/>
      <c r="AX80" s="14"/>
      <c r="AY80" s="14"/>
      <c r="AZ80" s="14"/>
      <c r="BA80" s="14"/>
      <c r="BB80" s="14"/>
      <c r="BC80" s="14"/>
      <c r="BD80" s="14"/>
      <c r="BE80" s="14"/>
      <c r="BF80" s="14"/>
      <c r="BG80" s="14"/>
    </row>
    <row r="81" spans="2:59" x14ac:dyDescent="0.35">
      <c r="B81" s="6"/>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33"/>
      <c r="AT81" s="14"/>
      <c r="AU81" s="14"/>
      <c r="AV81" s="14"/>
      <c r="AW81" s="14"/>
      <c r="AX81" s="14"/>
      <c r="AY81" s="14"/>
      <c r="AZ81" s="14"/>
      <c r="BA81" s="14"/>
      <c r="BB81" s="14"/>
      <c r="BC81" s="14"/>
      <c r="BD81" s="14"/>
      <c r="BE81" s="14"/>
      <c r="BF81" s="14"/>
      <c r="BG81" s="14"/>
    </row>
    <row r="82" spans="2:59" x14ac:dyDescent="0.35">
      <c r="B82" s="6"/>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33"/>
      <c r="AT82" s="14"/>
      <c r="AU82" s="14"/>
      <c r="AV82" s="14"/>
      <c r="AW82" s="14"/>
      <c r="AX82" s="14"/>
      <c r="AY82" s="14"/>
      <c r="AZ82" s="14"/>
      <c r="BA82" s="14"/>
      <c r="BB82" s="14"/>
      <c r="BC82" s="14"/>
      <c r="BD82" s="14"/>
      <c r="BE82" s="14"/>
      <c r="BF82" s="14"/>
      <c r="BG82" s="14"/>
    </row>
    <row r="83" spans="2:59" x14ac:dyDescent="0.35">
      <c r="B83" s="6"/>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33"/>
      <c r="AT83" s="14"/>
      <c r="AU83" s="14"/>
      <c r="AV83" s="14"/>
      <c r="AW83" s="14"/>
      <c r="AX83" s="14"/>
      <c r="AY83" s="14"/>
      <c r="AZ83" s="14"/>
      <c r="BA83" s="14"/>
      <c r="BB83" s="14"/>
      <c r="BC83" s="14"/>
      <c r="BD83" s="14"/>
      <c r="BE83" s="14"/>
      <c r="BF83" s="14"/>
      <c r="BG83" s="14"/>
    </row>
    <row r="84" spans="2:59" x14ac:dyDescent="0.35">
      <c r="B84" s="6"/>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33"/>
      <c r="AT84" s="14"/>
      <c r="AU84" s="14"/>
      <c r="AV84" s="14"/>
      <c r="AW84" s="14"/>
      <c r="AX84" s="14"/>
      <c r="AY84" s="14"/>
      <c r="AZ84" s="14"/>
      <c r="BA84" s="14"/>
      <c r="BB84" s="14"/>
      <c r="BC84" s="14"/>
      <c r="BD84" s="14"/>
      <c r="BE84" s="14"/>
      <c r="BF84" s="14"/>
      <c r="BG84" s="14"/>
    </row>
    <row r="85" spans="2:59" x14ac:dyDescent="0.35">
      <c r="B85" s="6"/>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33"/>
      <c r="AT85" s="14"/>
      <c r="AU85" s="14"/>
      <c r="AV85" s="14"/>
      <c r="AW85" s="14"/>
      <c r="AX85" s="14"/>
      <c r="AY85" s="14"/>
      <c r="AZ85" s="14"/>
      <c r="BA85" s="14"/>
      <c r="BB85" s="14"/>
      <c r="BC85" s="14"/>
      <c r="BD85" s="14"/>
      <c r="BE85" s="14"/>
      <c r="BF85" s="14"/>
      <c r="BG85" s="14"/>
    </row>
    <row r="86" spans="2:59" x14ac:dyDescent="0.35">
      <c r="B86" s="6"/>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33"/>
      <c r="AT86" s="14"/>
      <c r="AU86" s="14"/>
      <c r="AV86" s="14"/>
      <c r="AW86" s="14"/>
      <c r="AX86" s="14"/>
      <c r="AY86" s="14"/>
      <c r="AZ86" s="14"/>
      <c r="BA86" s="14"/>
      <c r="BB86" s="14"/>
      <c r="BC86" s="14"/>
      <c r="BD86" s="14"/>
      <c r="BE86" s="14"/>
      <c r="BF86" s="14"/>
      <c r="BG86" s="14"/>
    </row>
    <row r="87" spans="2:59" x14ac:dyDescent="0.35">
      <c r="B87" s="6"/>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33"/>
      <c r="AT87" s="14"/>
      <c r="AU87" s="14"/>
      <c r="AV87" s="14"/>
      <c r="AW87" s="14"/>
      <c r="AX87" s="14"/>
      <c r="AY87" s="14"/>
      <c r="AZ87" s="14"/>
      <c r="BA87" s="14"/>
      <c r="BB87" s="14"/>
      <c r="BC87" s="14"/>
      <c r="BD87" s="14"/>
      <c r="BE87" s="14"/>
      <c r="BF87" s="14"/>
      <c r="BG87" s="14"/>
    </row>
    <row r="88" spans="2:59" x14ac:dyDescent="0.35">
      <c r="B88" s="6"/>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33"/>
      <c r="AT88" s="14"/>
      <c r="AU88" s="14"/>
      <c r="AV88" s="14"/>
      <c r="AW88" s="14"/>
      <c r="AX88" s="14"/>
      <c r="AY88" s="14"/>
      <c r="AZ88" s="14"/>
      <c r="BA88" s="14"/>
      <c r="BB88" s="14"/>
      <c r="BC88" s="14"/>
      <c r="BD88" s="14"/>
      <c r="BE88" s="14"/>
      <c r="BF88" s="14"/>
      <c r="BG88" s="14"/>
    </row>
    <row r="89" spans="2:59" x14ac:dyDescent="0.35">
      <c r="B89" s="6"/>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33"/>
      <c r="AT89" s="14"/>
      <c r="AU89" s="14"/>
      <c r="AV89" s="14"/>
      <c r="AW89" s="14"/>
      <c r="AX89" s="14"/>
      <c r="AY89" s="14"/>
      <c r="AZ89" s="14"/>
      <c r="BA89" s="14"/>
      <c r="BB89" s="14"/>
      <c r="BC89" s="14"/>
      <c r="BD89" s="14"/>
      <c r="BE89" s="14"/>
      <c r="BF89" s="14"/>
      <c r="BG89" s="14"/>
    </row>
    <row r="90" spans="2:59" x14ac:dyDescent="0.35">
      <c r="B90" s="6"/>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33"/>
      <c r="AT90" s="14"/>
      <c r="AU90" s="14"/>
      <c r="AV90" s="14"/>
      <c r="AW90" s="14"/>
      <c r="AX90" s="14"/>
      <c r="AY90" s="14"/>
      <c r="AZ90" s="14"/>
      <c r="BA90" s="14"/>
      <c r="BB90" s="14"/>
      <c r="BC90" s="14"/>
      <c r="BD90" s="14"/>
      <c r="BE90" s="14"/>
      <c r="BF90" s="14"/>
      <c r="BG90" s="14"/>
    </row>
    <row r="91" spans="2:59" x14ac:dyDescent="0.35">
      <c r="B91" s="6"/>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33"/>
      <c r="AT91" s="14"/>
      <c r="AU91" s="14"/>
      <c r="AV91" s="14"/>
      <c r="AW91" s="14"/>
      <c r="AX91" s="14"/>
      <c r="AY91" s="14"/>
      <c r="AZ91" s="14"/>
      <c r="BA91" s="14"/>
      <c r="BB91" s="14"/>
      <c r="BC91" s="14"/>
      <c r="BD91" s="14"/>
      <c r="BE91" s="14"/>
      <c r="BF91" s="14"/>
      <c r="BG91" s="14"/>
    </row>
    <row r="92" spans="2:59" x14ac:dyDescent="0.35">
      <c r="B92" s="6"/>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33"/>
      <c r="AT92" s="14"/>
      <c r="AU92" s="14"/>
      <c r="AV92" s="14"/>
      <c r="AW92" s="14"/>
      <c r="AX92" s="14"/>
      <c r="AY92" s="14"/>
      <c r="AZ92" s="14"/>
      <c r="BA92" s="14"/>
      <c r="BB92" s="14"/>
      <c r="BC92" s="14"/>
      <c r="BD92" s="14"/>
      <c r="BE92" s="14"/>
      <c r="BF92" s="14"/>
      <c r="BG92" s="14"/>
    </row>
    <row r="93" spans="2:59" x14ac:dyDescent="0.35">
      <c r="B93" s="6"/>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33"/>
      <c r="AT93" s="14"/>
      <c r="AU93" s="14"/>
      <c r="AV93" s="14"/>
      <c r="AW93" s="14"/>
      <c r="AX93" s="14"/>
      <c r="AY93" s="14"/>
      <c r="AZ93" s="14"/>
      <c r="BA93" s="14"/>
      <c r="BB93" s="14"/>
      <c r="BC93" s="14"/>
      <c r="BD93" s="14"/>
      <c r="BE93" s="14"/>
      <c r="BF93" s="14"/>
      <c r="BG93" s="14"/>
    </row>
    <row r="94" spans="2:59" x14ac:dyDescent="0.35">
      <c r="B94" s="6"/>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33"/>
      <c r="AT94" s="14"/>
      <c r="AU94" s="14"/>
      <c r="AV94" s="14"/>
      <c r="AW94" s="14"/>
      <c r="AX94" s="14"/>
      <c r="AY94" s="14"/>
      <c r="AZ94" s="14"/>
      <c r="BA94" s="14"/>
      <c r="BB94" s="14"/>
      <c r="BC94" s="14"/>
      <c r="BD94" s="14"/>
      <c r="BE94" s="14"/>
      <c r="BF94" s="14"/>
      <c r="BG94" s="14"/>
    </row>
    <row r="95" spans="2:59" x14ac:dyDescent="0.35">
      <c r="B95" s="6"/>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33"/>
      <c r="AT95" s="14"/>
      <c r="AU95" s="14"/>
      <c r="AV95" s="14"/>
      <c r="AW95" s="14"/>
      <c r="AX95" s="14"/>
      <c r="AY95" s="14"/>
      <c r="AZ95" s="14"/>
      <c r="BA95" s="14"/>
      <c r="BB95" s="14"/>
      <c r="BC95" s="14"/>
      <c r="BD95" s="14"/>
      <c r="BE95" s="14"/>
      <c r="BF95" s="14"/>
      <c r="BG95" s="14"/>
    </row>
    <row r="96" spans="2:59" x14ac:dyDescent="0.35">
      <c r="B96" s="6"/>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33"/>
      <c r="AT96" s="14"/>
      <c r="AU96" s="14"/>
      <c r="AV96" s="14"/>
      <c r="AW96" s="14"/>
      <c r="AX96" s="14"/>
      <c r="AY96" s="14"/>
      <c r="AZ96" s="14"/>
      <c r="BA96" s="14"/>
      <c r="BB96" s="14"/>
      <c r="BC96" s="14"/>
      <c r="BD96" s="14"/>
      <c r="BE96" s="14"/>
      <c r="BF96" s="14"/>
      <c r="BG96" s="14"/>
    </row>
    <row r="97" spans="2:59" x14ac:dyDescent="0.35">
      <c r="B97" s="6"/>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33"/>
      <c r="AT97" s="14"/>
      <c r="AU97" s="14"/>
      <c r="AV97" s="14"/>
      <c r="AW97" s="14"/>
      <c r="AX97" s="14"/>
      <c r="AY97" s="14"/>
      <c r="AZ97" s="14"/>
      <c r="BA97" s="14"/>
      <c r="BB97" s="14"/>
      <c r="BC97" s="14"/>
      <c r="BD97" s="14"/>
      <c r="BE97" s="14"/>
      <c r="BF97" s="14"/>
      <c r="BG97" s="14"/>
    </row>
    <row r="98" spans="2:59" x14ac:dyDescent="0.35">
      <c r="B98" s="6"/>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33"/>
      <c r="AT98" s="14"/>
      <c r="AU98" s="14"/>
      <c r="AV98" s="14"/>
      <c r="AW98" s="14"/>
      <c r="AX98" s="14"/>
      <c r="AY98" s="14"/>
      <c r="AZ98" s="14"/>
      <c r="BA98" s="14"/>
      <c r="BB98" s="14"/>
      <c r="BC98" s="14"/>
      <c r="BD98" s="14"/>
      <c r="BE98" s="14"/>
      <c r="BF98" s="14"/>
      <c r="BG98" s="14"/>
    </row>
    <row r="99" spans="2:59" x14ac:dyDescent="0.35">
      <c r="B99" s="6"/>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33"/>
      <c r="AT99" s="14"/>
      <c r="AU99" s="14"/>
      <c r="AV99" s="14"/>
      <c r="AW99" s="14"/>
      <c r="AX99" s="14"/>
      <c r="AY99" s="14"/>
      <c r="AZ99" s="14"/>
      <c r="BA99" s="14"/>
      <c r="BB99" s="14"/>
      <c r="BC99" s="14"/>
      <c r="BD99" s="14"/>
      <c r="BE99" s="14"/>
      <c r="BF99" s="14"/>
      <c r="BG99" s="14"/>
    </row>
    <row r="100" spans="2:59" x14ac:dyDescent="0.35">
      <c r="B100" s="6"/>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33"/>
      <c r="AT100" s="14"/>
      <c r="AU100" s="14"/>
      <c r="AV100" s="14"/>
      <c r="AW100" s="14"/>
      <c r="AX100" s="14"/>
      <c r="AY100" s="14"/>
      <c r="AZ100" s="14"/>
      <c r="BA100" s="14"/>
      <c r="BB100" s="14"/>
      <c r="BC100" s="14"/>
      <c r="BD100" s="14"/>
      <c r="BE100" s="14"/>
      <c r="BF100" s="14"/>
      <c r="BG100" s="14"/>
    </row>
    <row r="101" spans="2:59" x14ac:dyDescent="0.35">
      <c r="B101" s="6"/>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33"/>
      <c r="AT101" s="14"/>
      <c r="AU101" s="14"/>
      <c r="AV101" s="14"/>
      <c r="AW101" s="14"/>
      <c r="AX101" s="14"/>
      <c r="AY101" s="14"/>
      <c r="AZ101" s="14"/>
      <c r="BA101" s="14"/>
      <c r="BB101" s="14"/>
      <c r="BC101" s="14"/>
      <c r="BD101" s="14"/>
      <c r="BE101" s="14"/>
      <c r="BF101" s="14"/>
      <c r="BG101" s="14"/>
    </row>
    <row r="102" spans="2:59" x14ac:dyDescent="0.35">
      <c r="B102" s="6"/>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33"/>
      <c r="AT102" s="14"/>
      <c r="AU102" s="14"/>
      <c r="AV102" s="14"/>
      <c r="AW102" s="14"/>
      <c r="AX102" s="14"/>
      <c r="AY102" s="14"/>
      <c r="AZ102" s="14"/>
      <c r="BA102" s="14"/>
      <c r="BB102" s="14"/>
      <c r="BC102" s="14"/>
      <c r="BD102" s="14"/>
      <c r="BE102" s="14"/>
      <c r="BF102" s="14"/>
      <c r="BG102" s="14"/>
    </row>
    <row r="103" spans="2:59" x14ac:dyDescent="0.35">
      <c r="B103" s="6"/>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33"/>
      <c r="AT103" s="14"/>
      <c r="AU103" s="14"/>
      <c r="AV103" s="14"/>
      <c r="AW103" s="14"/>
      <c r="AX103" s="14"/>
      <c r="AY103" s="14"/>
      <c r="AZ103" s="14"/>
      <c r="BA103" s="14"/>
      <c r="BB103" s="14"/>
      <c r="BC103" s="14"/>
      <c r="BD103" s="14"/>
      <c r="BE103" s="14"/>
      <c r="BF103" s="14"/>
      <c r="BG103" s="14"/>
    </row>
    <row r="104" spans="2:59" x14ac:dyDescent="0.35">
      <c r="B104" s="6"/>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33"/>
      <c r="AT104" s="14"/>
      <c r="AU104" s="14"/>
      <c r="AV104" s="14"/>
      <c r="AW104" s="14"/>
      <c r="AX104" s="14"/>
      <c r="AY104" s="14"/>
      <c r="AZ104" s="14"/>
      <c r="BA104" s="14"/>
      <c r="BB104" s="14"/>
      <c r="BC104" s="14"/>
      <c r="BD104" s="14"/>
      <c r="BE104" s="14"/>
      <c r="BF104" s="14"/>
      <c r="BG104" s="14"/>
    </row>
    <row r="105" spans="2:59" x14ac:dyDescent="0.35">
      <c r="B105" s="6"/>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33"/>
      <c r="AT105" s="14"/>
      <c r="AU105" s="14"/>
      <c r="AV105" s="14"/>
      <c r="AW105" s="14"/>
      <c r="AX105" s="14"/>
      <c r="AY105" s="14"/>
      <c r="AZ105" s="14"/>
      <c r="BA105" s="14"/>
      <c r="BB105" s="14"/>
      <c r="BC105" s="14"/>
      <c r="BD105" s="14"/>
      <c r="BE105" s="14"/>
      <c r="BF105" s="14"/>
      <c r="BG105" s="14"/>
    </row>
    <row r="106" spans="2:59" x14ac:dyDescent="0.35">
      <c r="B106" s="6"/>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33"/>
      <c r="AT106" s="14"/>
      <c r="AU106" s="14"/>
      <c r="AV106" s="14"/>
      <c r="AW106" s="14"/>
      <c r="AX106" s="14"/>
      <c r="AY106" s="14"/>
      <c r="AZ106" s="14"/>
      <c r="BA106" s="14"/>
      <c r="BB106" s="14"/>
      <c r="BC106" s="14"/>
      <c r="BD106" s="14"/>
      <c r="BE106" s="14"/>
      <c r="BF106" s="14"/>
      <c r="BG106" s="14"/>
    </row>
    <row r="107" spans="2:59" x14ac:dyDescent="0.35">
      <c r="B107" s="6"/>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33"/>
      <c r="AT107" s="14"/>
      <c r="AU107" s="14"/>
      <c r="AV107" s="14"/>
      <c r="AW107" s="14"/>
      <c r="AX107" s="14"/>
      <c r="AY107" s="14"/>
      <c r="AZ107" s="14"/>
      <c r="BA107" s="14"/>
      <c r="BB107" s="14"/>
      <c r="BC107" s="14"/>
      <c r="BD107" s="14"/>
      <c r="BE107" s="14"/>
      <c r="BF107" s="14"/>
      <c r="BG107" s="14"/>
    </row>
    <row r="108" spans="2:59" x14ac:dyDescent="0.35">
      <c r="B108" s="6"/>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33"/>
      <c r="AT108" s="14"/>
      <c r="AU108" s="14"/>
      <c r="AV108" s="14"/>
      <c r="AW108" s="14"/>
      <c r="AX108" s="14"/>
      <c r="AY108" s="14"/>
      <c r="AZ108" s="14"/>
      <c r="BA108" s="14"/>
      <c r="BB108" s="14"/>
      <c r="BC108" s="14"/>
      <c r="BD108" s="14"/>
      <c r="BE108" s="14"/>
      <c r="BF108" s="14"/>
      <c r="BG108" s="14"/>
    </row>
    <row r="109" spans="2:59" x14ac:dyDescent="0.35">
      <c r="B109" s="6"/>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33"/>
      <c r="AT109" s="14"/>
      <c r="AU109" s="14"/>
      <c r="AV109" s="14"/>
      <c r="AW109" s="14"/>
      <c r="AX109" s="14"/>
      <c r="AY109" s="14"/>
      <c r="AZ109" s="14"/>
      <c r="BA109" s="14"/>
      <c r="BB109" s="14"/>
      <c r="BC109" s="14"/>
      <c r="BD109" s="14"/>
      <c r="BE109" s="14"/>
      <c r="BF109" s="14"/>
      <c r="BG109" s="14"/>
    </row>
    <row r="110" spans="2:59" x14ac:dyDescent="0.35">
      <c r="B110" s="6"/>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33"/>
      <c r="AT110" s="14"/>
      <c r="AU110" s="14"/>
      <c r="AV110" s="14"/>
      <c r="AW110" s="14"/>
      <c r="AX110" s="14"/>
      <c r="AY110" s="14"/>
      <c r="AZ110" s="14"/>
      <c r="BA110" s="14"/>
      <c r="BB110" s="14"/>
      <c r="BC110" s="14"/>
      <c r="BD110" s="14"/>
      <c r="BE110" s="14"/>
      <c r="BF110" s="14"/>
      <c r="BG110" s="14"/>
    </row>
    <row r="111" spans="2:59" x14ac:dyDescent="0.35">
      <c r="B111" s="6"/>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33"/>
      <c r="AT111" s="14"/>
      <c r="AU111" s="14"/>
      <c r="AV111" s="14"/>
      <c r="AW111" s="14"/>
      <c r="AX111" s="14"/>
      <c r="AY111" s="14"/>
      <c r="AZ111" s="14"/>
      <c r="BA111" s="14"/>
      <c r="BB111" s="14"/>
      <c r="BC111" s="14"/>
      <c r="BD111" s="14"/>
      <c r="BE111" s="14"/>
      <c r="BF111" s="14"/>
      <c r="BG111" s="14"/>
    </row>
    <row r="112" spans="2:59" x14ac:dyDescent="0.35">
      <c r="B112" s="6"/>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33"/>
      <c r="AT112" s="14"/>
      <c r="AU112" s="14"/>
      <c r="AV112" s="14"/>
      <c r="AW112" s="14"/>
      <c r="AX112" s="14"/>
      <c r="AY112" s="14"/>
      <c r="AZ112" s="14"/>
      <c r="BA112" s="14"/>
      <c r="BB112" s="14"/>
      <c r="BC112" s="14"/>
      <c r="BD112" s="14"/>
      <c r="BE112" s="14"/>
      <c r="BF112" s="14"/>
      <c r="BG112" s="14"/>
    </row>
    <row r="113" spans="2:59" x14ac:dyDescent="0.35">
      <c r="B113" s="6"/>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33"/>
      <c r="AT113" s="14"/>
      <c r="AU113" s="14"/>
      <c r="AV113" s="14"/>
      <c r="AW113" s="14"/>
      <c r="AX113" s="14"/>
      <c r="AY113" s="14"/>
      <c r="AZ113" s="14"/>
      <c r="BA113" s="14"/>
      <c r="BB113" s="14"/>
      <c r="BC113" s="14"/>
      <c r="BD113" s="14"/>
      <c r="BE113" s="14"/>
      <c r="BF113" s="14"/>
      <c r="BG113" s="14"/>
    </row>
    <row r="114" spans="2:59" x14ac:dyDescent="0.35">
      <c r="B114" s="6"/>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33"/>
      <c r="AT114" s="14"/>
      <c r="AU114" s="14"/>
      <c r="AV114" s="14"/>
      <c r="AW114" s="14"/>
      <c r="AX114" s="14"/>
      <c r="AY114" s="14"/>
      <c r="AZ114" s="14"/>
      <c r="BA114" s="14"/>
      <c r="BB114" s="14"/>
      <c r="BC114" s="14"/>
      <c r="BD114" s="14"/>
      <c r="BE114" s="14"/>
      <c r="BF114" s="14"/>
      <c r="BG114" s="14"/>
    </row>
    <row r="115" spans="2:59" x14ac:dyDescent="0.35">
      <c r="B115" s="6"/>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33"/>
      <c r="AT115" s="14"/>
      <c r="AU115" s="14"/>
      <c r="AV115" s="14"/>
      <c r="AW115" s="14"/>
      <c r="AX115" s="14"/>
      <c r="AY115" s="14"/>
      <c r="AZ115" s="14"/>
      <c r="BA115" s="14"/>
      <c r="BB115" s="14"/>
      <c r="BC115" s="14"/>
      <c r="BD115" s="14"/>
      <c r="BE115" s="14"/>
      <c r="BF115" s="14"/>
      <c r="BG115" s="14"/>
    </row>
    <row r="116" spans="2:59" x14ac:dyDescent="0.35">
      <c r="B116" s="6"/>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33"/>
      <c r="AT116" s="14"/>
      <c r="AU116" s="14"/>
      <c r="AV116" s="14"/>
      <c r="AW116" s="14"/>
      <c r="AX116" s="14"/>
      <c r="AY116" s="14"/>
      <c r="AZ116" s="14"/>
      <c r="BA116" s="14"/>
      <c r="BB116" s="14"/>
      <c r="BC116" s="14"/>
      <c r="BD116" s="14"/>
      <c r="BE116" s="14"/>
      <c r="BF116" s="14"/>
      <c r="BG116" s="14"/>
    </row>
    <row r="117" spans="2:59" x14ac:dyDescent="0.35">
      <c r="B117" s="6"/>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33"/>
      <c r="AT117" s="14"/>
      <c r="AU117" s="14"/>
      <c r="AV117" s="14"/>
      <c r="AW117" s="14"/>
      <c r="AX117" s="14"/>
      <c r="AY117" s="14"/>
      <c r="AZ117" s="14"/>
      <c r="BA117" s="14"/>
      <c r="BB117" s="14"/>
      <c r="BC117" s="14"/>
      <c r="BD117" s="14"/>
      <c r="BE117" s="14"/>
      <c r="BF117" s="14"/>
      <c r="BG117" s="14"/>
    </row>
    <row r="118" spans="2:59" x14ac:dyDescent="0.35">
      <c r="B118" s="6"/>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33"/>
      <c r="AT118" s="14"/>
      <c r="AU118" s="14"/>
      <c r="AV118" s="14"/>
      <c r="AW118" s="14"/>
      <c r="AX118" s="14"/>
      <c r="AY118" s="14"/>
      <c r="AZ118" s="14"/>
      <c r="BA118" s="14"/>
      <c r="BB118" s="14"/>
      <c r="BC118" s="14"/>
      <c r="BD118" s="14"/>
      <c r="BE118" s="14"/>
      <c r="BF118" s="14"/>
      <c r="BG118" s="14"/>
    </row>
    <row r="119" spans="2:59" x14ac:dyDescent="0.35">
      <c r="B119" s="6"/>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33"/>
      <c r="AT119" s="14"/>
      <c r="AU119" s="14"/>
      <c r="AV119" s="14"/>
      <c r="AW119" s="14"/>
      <c r="AX119" s="14"/>
      <c r="AY119" s="14"/>
      <c r="AZ119" s="14"/>
      <c r="BA119" s="14"/>
      <c r="BB119" s="14"/>
      <c r="BC119" s="14"/>
      <c r="BD119" s="14"/>
      <c r="BE119" s="14"/>
      <c r="BF119" s="14"/>
      <c r="BG119" s="14"/>
    </row>
    <row r="120" spans="2:59" x14ac:dyDescent="0.35">
      <c r="B120" s="6"/>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33"/>
      <c r="AT120" s="14"/>
      <c r="AU120" s="14"/>
      <c r="AV120" s="14"/>
      <c r="AW120" s="14"/>
      <c r="AX120" s="14"/>
      <c r="AY120" s="14"/>
      <c r="AZ120" s="14"/>
      <c r="BA120" s="14"/>
      <c r="BB120" s="14"/>
      <c r="BC120" s="14"/>
      <c r="BD120" s="14"/>
      <c r="BE120" s="14"/>
      <c r="BF120" s="14"/>
      <c r="BG120" s="14"/>
    </row>
    <row r="121" spans="2:59" x14ac:dyDescent="0.35">
      <c r="B121" s="6"/>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33"/>
      <c r="AT121" s="14"/>
      <c r="AU121" s="14"/>
      <c r="AV121" s="14"/>
      <c r="AW121" s="14"/>
      <c r="AX121" s="14"/>
      <c r="AY121" s="14"/>
      <c r="AZ121" s="14"/>
      <c r="BA121" s="14"/>
      <c r="BB121" s="14"/>
      <c r="BC121" s="14"/>
      <c r="BD121" s="14"/>
      <c r="BE121" s="14"/>
      <c r="BF121" s="14"/>
      <c r="BG121" s="14"/>
    </row>
    <row r="122" spans="2:59" x14ac:dyDescent="0.35">
      <c r="B122" s="6"/>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33"/>
      <c r="AT122" s="14"/>
      <c r="AU122" s="14"/>
      <c r="AV122" s="14"/>
      <c r="AW122" s="14"/>
      <c r="AX122" s="14"/>
      <c r="AY122" s="14"/>
      <c r="AZ122" s="14"/>
      <c r="BA122" s="14"/>
      <c r="BB122" s="14"/>
      <c r="BC122" s="14"/>
      <c r="BD122" s="14"/>
      <c r="BE122" s="14"/>
      <c r="BF122" s="14"/>
      <c r="BG122" s="14"/>
    </row>
    <row r="123" spans="2:59" x14ac:dyDescent="0.35">
      <c r="B123" s="6"/>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33"/>
      <c r="AT123" s="14"/>
      <c r="AU123" s="14"/>
      <c r="AV123" s="14"/>
      <c r="AW123" s="14"/>
      <c r="AX123" s="14"/>
      <c r="AY123" s="14"/>
      <c r="AZ123" s="14"/>
      <c r="BA123" s="14"/>
      <c r="BB123" s="14"/>
      <c r="BC123" s="14"/>
      <c r="BD123" s="14"/>
      <c r="BE123" s="14"/>
      <c r="BF123" s="14"/>
      <c r="BG123" s="14"/>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BG84"/>
  <sheetViews>
    <sheetView topLeftCell="AM1" zoomScale="70" zoomScaleNormal="70" workbookViewId="0">
      <selection activeCell="BB36" sqref="BB36"/>
    </sheetView>
    <sheetView workbookViewId="1"/>
  </sheetViews>
  <sheetFormatPr defaultRowHeight="14.5" x14ac:dyDescent="0.35"/>
  <cols>
    <col min="1" max="1" width="11.453125" customWidth="1"/>
    <col min="2" max="2" width="16.08984375" bestFit="1" customWidth="1"/>
    <col min="3" max="3" width="18.26953125" bestFit="1" customWidth="1"/>
    <col min="4" max="4" width="11.1796875" bestFit="1" customWidth="1"/>
    <col min="5" max="5" width="12.26953125" bestFit="1" customWidth="1"/>
    <col min="6" max="6" width="9.1796875" bestFit="1" customWidth="1"/>
    <col min="7" max="7" width="6.453125" bestFit="1" customWidth="1"/>
    <col min="8" max="8" width="7.81640625" bestFit="1" customWidth="1"/>
    <col min="9" max="9" width="16.7265625" bestFit="1" customWidth="1"/>
    <col min="10" max="10" width="7.7265625" bestFit="1" customWidth="1"/>
    <col min="11" max="11" width="15.7265625" bestFit="1" customWidth="1"/>
    <col min="12" max="12" width="6.26953125" bestFit="1" customWidth="1"/>
    <col min="13" max="13" width="8.26953125" bestFit="1" customWidth="1"/>
    <col min="14" max="14" width="14.26953125" bestFit="1" customWidth="1"/>
    <col min="15" max="15" width="9.7265625" bestFit="1" customWidth="1"/>
    <col min="16" max="16" width="11.26953125" bestFit="1" customWidth="1"/>
    <col min="17" max="17" width="8.7265625" bestFit="1" customWidth="1"/>
    <col min="18" max="18" width="6.26953125" bestFit="1" customWidth="1"/>
    <col min="19" max="19" width="9.1796875" bestFit="1" customWidth="1"/>
    <col min="20" max="20" width="9.26953125" bestFit="1" customWidth="1"/>
    <col min="21" max="21" width="6.81640625" bestFit="1" customWidth="1"/>
    <col min="22" max="22" width="9.7265625" bestFit="1" customWidth="1"/>
    <col min="23" max="23" width="9.453125" bestFit="1" customWidth="1"/>
    <col min="24" max="24" width="6.26953125" bestFit="1" customWidth="1"/>
    <col min="25" max="25" width="10.453125" bestFit="1" customWidth="1"/>
    <col min="26" max="26" width="8.7265625" bestFit="1" customWidth="1"/>
    <col min="27" max="27" width="5" bestFit="1" customWidth="1"/>
    <col min="28" max="28" width="8.7265625" bestFit="1" customWidth="1"/>
    <col min="29" max="29" width="9.7265625" bestFit="1" customWidth="1"/>
    <col min="30" max="30" width="7.453125" bestFit="1" customWidth="1"/>
    <col min="31" max="31" width="10.26953125" bestFit="1" customWidth="1"/>
    <col min="32" max="32" width="9.453125" bestFit="1" customWidth="1"/>
    <col min="33" max="33" width="7.26953125" bestFit="1" customWidth="1"/>
    <col min="34" max="34" width="10.1796875" bestFit="1" customWidth="1"/>
    <col min="35" max="35" width="9.7265625" bestFit="1" customWidth="1"/>
    <col min="36" max="36" width="7.54296875" bestFit="1" customWidth="1"/>
    <col min="37" max="37" width="10.453125" bestFit="1" customWidth="1"/>
    <col min="38" max="38" width="8.7265625" bestFit="1" customWidth="1"/>
    <col min="39" max="39" width="5.7265625" bestFit="1" customWidth="1"/>
    <col min="40" max="40" width="8.7265625" bestFit="1" customWidth="1"/>
    <col min="41" max="41" width="13.7265625" bestFit="1" customWidth="1"/>
    <col min="42" max="42" width="7.26953125" bestFit="1" customWidth="1"/>
    <col min="43" max="43" width="11.54296875" bestFit="1" customWidth="1"/>
    <col min="44" max="44" width="5" bestFit="1" customWidth="1"/>
    <col min="45" max="45" width="37.7265625" style="15" customWidth="1"/>
    <col min="46" max="46" width="20.26953125" bestFit="1" customWidth="1"/>
    <col min="47" max="47" width="19.26953125" bestFit="1" customWidth="1"/>
    <col min="48" max="48" width="18.453125" bestFit="1" customWidth="1"/>
    <col min="49" max="49" width="8.453125" bestFit="1" customWidth="1"/>
    <col min="50" max="50" width="8.54296875" bestFit="1" customWidth="1"/>
    <col min="51" max="51" width="18.7265625" bestFit="1" customWidth="1"/>
    <col min="52" max="52" width="18.81640625" bestFit="1" customWidth="1"/>
    <col min="53" max="53" width="16.08984375" bestFit="1" customWidth="1"/>
    <col min="54" max="54" width="26.54296875" bestFit="1" customWidth="1"/>
    <col min="55" max="55" width="15.6328125" bestFit="1" customWidth="1"/>
    <col min="56" max="56" width="17.26953125" bestFit="1" customWidth="1"/>
    <col min="57" max="57" width="15.6328125" bestFit="1" customWidth="1"/>
    <col min="58" max="58" width="16.90625" bestFit="1" customWidth="1"/>
    <col min="59" max="59" width="26" bestFit="1" customWidth="1"/>
  </cols>
  <sheetData>
    <row r="1" spans="1:59" ht="15.5" x14ac:dyDescent="0.35">
      <c r="A1" s="1" t="s">
        <v>95</v>
      </c>
    </row>
    <row r="2" spans="1:59" x14ac:dyDescent="0.35">
      <c r="A2" s="2" t="s">
        <v>96</v>
      </c>
    </row>
    <row r="3" spans="1:59" x14ac:dyDescent="0.35">
      <c r="A3" s="2"/>
    </row>
    <row r="4" spans="1:59" x14ac:dyDescent="0.35">
      <c r="A4" s="3" t="s">
        <v>131</v>
      </c>
    </row>
    <row r="6" spans="1:59" ht="17" thickBot="1" x14ac:dyDescent="0.4">
      <c r="A6" s="23" t="s">
        <v>0</v>
      </c>
      <c r="B6" s="23" t="s">
        <v>105</v>
      </c>
      <c r="C6" s="23" t="s">
        <v>104</v>
      </c>
      <c r="D6" s="23" t="s">
        <v>110</v>
      </c>
      <c r="E6" s="23" t="s">
        <v>18</v>
      </c>
      <c r="F6" s="23" t="s">
        <v>73</v>
      </c>
      <c r="G6" s="23" t="s">
        <v>9</v>
      </c>
      <c r="H6" s="23" t="s">
        <v>20</v>
      </c>
      <c r="I6" s="23" t="s">
        <v>21</v>
      </c>
      <c r="J6" s="23" t="s">
        <v>10</v>
      </c>
      <c r="K6" s="23" t="s">
        <v>74</v>
      </c>
      <c r="L6" s="23" t="s">
        <v>7</v>
      </c>
      <c r="M6" s="23" t="s">
        <v>15</v>
      </c>
      <c r="N6" s="23" t="s">
        <v>75</v>
      </c>
      <c r="O6" s="23" t="s">
        <v>16</v>
      </c>
      <c r="P6" s="23" t="s">
        <v>76</v>
      </c>
      <c r="Q6" s="23" t="s">
        <v>77</v>
      </c>
      <c r="R6" s="23" t="s">
        <v>113</v>
      </c>
      <c r="S6" s="23" t="s">
        <v>78</v>
      </c>
      <c r="T6" s="23" t="s">
        <v>79</v>
      </c>
      <c r="U6" s="23" t="s">
        <v>114</v>
      </c>
      <c r="V6" s="23" t="s">
        <v>80</v>
      </c>
      <c r="W6" s="23" t="s">
        <v>81</v>
      </c>
      <c r="X6" s="23" t="s">
        <v>115</v>
      </c>
      <c r="Y6" s="23" t="s">
        <v>82</v>
      </c>
      <c r="Z6" s="23" t="s">
        <v>83</v>
      </c>
      <c r="AA6" s="23" t="s">
        <v>116</v>
      </c>
      <c r="AB6" s="23" t="s">
        <v>84</v>
      </c>
      <c r="AC6" s="23" t="s">
        <v>85</v>
      </c>
      <c r="AD6" s="23" t="s">
        <v>117</v>
      </c>
      <c r="AE6" s="23" t="s">
        <v>86</v>
      </c>
      <c r="AF6" s="23" t="s">
        <v>87</v>
      </c>
      <c r="AG6" s="23" t="s">
        <v>118</v>
      </c>
      <c r="AH6" s="23" t="s">
        <v>88</v>
      </c>
      <c r="AI6" s="23" t="s">
        <v>89</v>
      </c>
      <c r="AJ6" s="23" t="s">
        <v>119</v>
      </c>
      <c r="AK6" s="23" t="s">
        <v>90</v>
      </c>
      <c r="AL6" s="23" t="s">
        <v>91</v>
      </c>
      <c r="AM6" s="23" t="s">
        <v>120</v>
      </c>
      <c r="AN6" s="23" t="s">
        <v>92</v>
      </c>
      <c r="AO6" s="23" t="s">
        <v>188</v>
      </c>
      <c r="AP6" s="23" t="s">
        <v>121</v>
      </c>
      <c r="AQ6" s="23" t="s">
        <v>129</v>
      </c>
      <c r="AR6" s="23" t="s">
        <v>126</v>
      </c>
      <c r="AS6" s="15" t="s">
        <v>17</v>
      </c>
      <c r="AT6" s="23" t="s">
        <v>11</v>
      </c>
      <c r="AU6" s="23" t="s">
        <v>93</v>
      </c>
      <c r="AV6" s="23" t="s">
        <v>94</v>
      </c>
      <c r="AW6" s="23" t="s">
        <v>12</v>
      </c>
      <c r="AX6" s="23" t="s">
        <v>13</v>
      </c>
      <c r="AY6" s="23" t="s">
        <v>14</v>
      </c>
      <c r="AZ6" s="23" t="s">
        <v>97</v>
      </c>
      <c r="BA6" s="23" t="s">
        <v>107</v>
      </c>
      <c r="BB6" s="23" t="s">
        <v>98</v>
      </c>
      <c r="BC6" s="23" t="s">
        <v>99</v>
      </c>
      <c r="BD6" s="23" t="s">
        <v>100</v>
      </c>
      <c r="BE6" s="23" t="s">
        <v>101</v>
      </c>
      <c r="BF6" s="23" t="s">
        <v>102</v>
      </c>
      <c r="BG6" s="23" t="s">
        <v>103</v>
      </c>
    </row>
    <row r="7" spans="1:59" ht="15" thickBot="1" x14ac:dyDescent="0.4">
      <c r="A7" s="23">
        <v>2015502</v>
      </c>
      <c r="B7" s="24">
        <v>43985.25</v>
      </c>
      <c r="C7" s="21">
        <v>10.853778999999999</v>
      </c>
      <c r="D7" s="21"/>
      <c r="E7" s="41">
        <v>10925</v>
      </c>
      <c r="F7" s="21">
        <v>0.96783262000000003</v>
      </c>
      <c r="G7" s="21"/>
      <c r="H7" s="21">
        <v>6.1185125999999999</v>
      </c>
      <c r="I7" s="25">
        <v>291.16005999999999</v>
      </c>
      <c r="J7" s="23" t="str">
        <f>CHOOSE(1+ABS(ROUND(Table7[[#This Row],[WINDDIR_AVG °AZ]]/45,0)),"N","NE","E","SE","S","SW","W","NW","N")</f>
        <v>W</v>
      </c>
      <c r="K7" s="21">
        <v>9.6548347000000003</v>
      </c>
      <c r="L7" s="21">
        <v>6.4060001</v>
      </c>
      <c r="M7" s="21"/>
      <c r="N7" s="21">
        <v>25.431999000000001</v>
      </c>
      <c r="O7" s="21"/>
      <c r="P7" s="21">
        <v>0.39264482000000001</v>
      </c>
      <c r="Q7" s="21">
        <v>0.54299998000000005</v>
      </c>
      <c r="R7" s="21"/>
      <c r="S7" s="21">
        <v>27.097159999999999</v>
      </c>
      <c r="T7" s="21">
        <v>4.6999998000000001E-2</v>
      </c>
      <c r="U7" s="21"/>
      <c r="V7" s="21">
        <v>3.8675169999999999</v>
      </c>
      <c r="W7" s="21">
        <v>2.4E-2</v>
      </c>
      <c r="X7" s="21"/>
      <c r="Y7" s="21">
        <v>1.0439413</v>
      </c>
      <c r="Z7" s="21">
        <v>2.8000001E-2</v>
      </c>
      <c r="AA7" s="21"/>
      <c r="AB7" s="21">
        <v>0.71614367000000001</v>
      </c>
      <c r="AC7" s="21">
        <v>2.7370000000000001</v>
      </c>
      <c r="AD7" s="21"/>
      <c r="AE7" s="21">
        <v>151.72681</v>
      </c>
      <c r="AF7" s="21">
        <v>1.268</v>
      </c>
      <c r="AG7" s="21"/>
      <c r="AH7" s="21">
        <v>26.960080999999999</v>
      </c>
      <c r="AI7" s="21">
        <v>3.448</v>
      </c>
      <c r="AJ7" s="21"/>
      <c r="AK7" s="21">
        <v>55.608508999999998</v>
      </c>
      <c r="AL7" s="21">
        <v>8.2000002000000002E-2</v>
      </c>
      <c r="AM7" s="21"/>
      <c r="AN7" s="21">
        <v>2.3129213000000002</v>
      </c>
      <c r="AO7" s="21">
        <v>401.33334000000002</v>
      </c>
      <c r="AP7" s="21"/>
      <c r="AQ7" s="21"/>
      <c r="AR7" s="21"/>
      <c r="AS7" s="33"/>
      <c r="AT7" s="21">
        <v>2.1776414000000002</v>
      </c>
      <c r="AU7" s="21">
        <v>184.84148999999999</v>
      </c>
      <c r="AV7" s="21">
        <v>84.881507999999997</v>
      </c>
      <c r="AW7" s="21">
        <v>74.120475999999996</v>
      </c>
      <c r="AX7" s="21"/>
      <c r="AY7" s="21"/>
      <c r="AZ7" s="25" t="s">
        <v>112</v>
      </c>
      <c r="BA7" s="25" t="s">
        <v>112</v>
      </c>
      <c r="BB7" s="25" t="s">
        <v>112</v>
      </c>
      <c r="BC7" s="25" t="s">
        <v>112</v>
      </c>
      <c r="BD7" s="25" t="s">
        <v>112</v>
      </c>
      <c r="BE7" s="25" t="s">
        <v>112</v>
      </c>
      <c r="BF7" s="25" t="s">
        <v>112</v>
      </c>
      <c r="BG7" s="21" t="s">
        <v>112</v>
      </c>
    </row>
    <row r="8" spans="1:59" ht="15" thickBot="1" x14ac:dyDescent="0.4">
      <c r="A8" s="23">
        <v>2015501</v>
      </c>
      <c r="B8" s="24">
        <v>43985.75</v>
      </c>
      <c r="C8" s="21">
        <v>10.888258</v>
      </c>
      <c r="D8" s="21"/>
      <c r="E8" s="41">
        <v>11006</v>
      </c>
      <c r="F8" s="21">
        <v>1.0406209</v>
      </c>
      <c r="G8" s="21"/>
      <c r="H8" s="21">
        <v>8.8442802</v>
      </c>
      <c r="I8" s="25">
        <v>301.46350000000001</v>
      </c>
      <c r="J8" s="23" t="str">
        <f>CHOOSE(1+ABS(ROUND(Table7[[#This Row],[WINDDIR_AVG °AZ]]/45,0)),"N","NE","E","SE","S","SW","W","NW","N")</f>
        <v>NW</v>
      </c>
      <c r="K8" s="21">
        <v>12.112133</v>
      </c>
      <c r="L8" s="21">
        <v>6.2519999000000004</v>
      </c>
      <c r="M8" s="21"/>
      <c r="N8" s="21">
        <v>14.396000000000001</v>
      </c>
      <c r="O8" s="21"/>
      <c r="P8" s="21">
        <v>0.55975777000000004</v>
      </c>
      <c r="Q8" s="21">
        <v>0.29899998999999999</v>
      </c>
      <c r="R8" s="21"/>
      <c r="S8" s="21">
        <v>14.920904</v>
      </c>
      <c r="T8" s="21">
        <v>4.3999999999999997E-2</v>
      </c>
      <c r="U8" s="21"/>
      <c r="V8" s="21">
        <v>3.6206540999999999</v>
      </c>
      <c r="W8" s="21">
        <v>1.4999999999999999E-2</v>
      </c>
      <c r="X8" s="21"/>
      <c r="Y8" s="21">
        <v>0.65246325999999999</v>
      </c>
      <c r="Z8" s="21">
        <v>2.1000000000000001E-2</v>
      </c>
      <c r="AA8" s="21"/>
      <c r="AB8" s="21">
        <v>0.53710776999999998</v>
      </c>
      <c r="AC8" s="21">
        <v>1.4510000000000001</v>
      </c>
      <c r="AD8" s="21"/>
      <c r="AE8" s="21">
        <v>80.436829000000003</v>
      </c>
      <c r="AF8" s="21">
        <v>0.82200002999999999</v>
      </c>
      <c r="AG8" s="21"/>
      <c r="AH8" s="21">
        <v>17.477276</v>
      </c>
      <c r="AI8" s="21">
        <v>2.0280000999999999</v>
      </c>
      <c r="AJ8" s="21"/>
      <c r="AK8" s="21">
        <v>32.707092000000003</v>
      </c>
      <c r="AL8" s="21">
        <v>5.0000001000000002E-2</v>
      </c>
      <c r="AM8" s="21"/>
      <c r="AN8" s="21">
        <v>1.4103178999999999</v>
      </c>
      <c r="AO8" s="21">
        <v>247.83332999999999</v>
      </c>
      <c r="AP8" s="21"/>
      <c r="AQ8" s="21"/>
      <c r="AR8" s="21"/>
      <c r="AS8" s="33"/>
      <c r="AT8" s="21">
        <v>1.952213</v>
      </c>
      <c r="AU8" s="21">
        <v>100.72382</v>
      </c>
      <c r="AV8" s="21">
        <v>51.594687999999998</v>
      </c>
      <c r="AW8" s="21">
        <v>64.508422999999993</v>
      </c>
      <c r="AX8" s="21"/>
      <c r="AY8" s="21"/>
      <c r="AZ8" s="25" t="s">
        <v>112</v>
      </c>
      <c r="BA8" s="25" t="s">
        <v>112</v>
      </c>
      <c r="BB8" s="25" t="s">
        <v>112</v>
      </c>
      <c r="BC8" s="25" t="s">
        <v>112</v>
      </c>
      <c r="BD8" s="25" t="s">
        <v>112</v>
      </c>
      <c r="BE8" s="25" t="s">
        <v>112</v>
      </c>
      <c r="BF8" s="25" t="s">
        <v>112</v>
      </c>
      <c r="BG8" s="21" t="s">
        <v>112</v>
      </c>
    </row>
    <row r="9" spans="1:59" x14ac:dyDescent="0.35">
      <c r="A9" s="23">
        <v>2015603</v>
      </c>
      <c r="B9" s="24">
        <v>43986.75</v>
      </c>
      <c r="C9" s="21">
        <v>3.9209988</v>
      </c>
      <c r="D9" s="21"/>
      <c r="E9" s="23">
        <v>660</v>
      </c>
      <c r="F9" s="21">
        <v>0.31132331000000002</v>
      </c>
      <c r="G9" s="21"/>
      <c r="H9" s="21">
        <v>9.0452957000000005</v>
      </c>
      <c r="I9" s="25">
        <v>290.00612999999998</v>
      </c>
      <c r="J9" s="23" t="str">
        <f>CHOOSE(1+ABS(ROUND(Table7[[#This Row],[WINDDIR_AVG °AZ]]/45,0)),"N","NE","E","SE","S","SW","W","NW","N")</f>
        <v>W</v>
      </c>
      <c r="K9" s="21">
        <v>10.613334999999999</v>
      </c>
      <c r="L9" s="21">
        <v>5.9159999000000001</v>
      </c>
      <c r="M9" s="21"/>
      <c r="N9" s="21">
        <v>15.835000000000001</v>
      </c>
      <c r="O9" s="21"/>
      <c r="P9" s="21">
        <v>1.2133891999999999</v>
      </c>
      <c r="Q9" s="21">
        <v>0.73400003000000003</v>
      </c>
      <c r="R9" s="21"/>
      <c r="S9" s="21">
        <v>36.628574</v>
      </c>
      <c r="T9" s="21">
        <v>0.22900000000000001</v>
      </c>
      <c r="U9" s="21"/>
      <c r="V9" s="21">
        <v>18.843858999999998</v>
      </c>
      <c r="W9" s="21">
        <v>3.4000002000000001E-2</v>
      </c>
      <c r="X9" s="21"/>
      <c r="Y9" s="21">
        <v>1.4789167999999999</v>
      </c>
      <c r="Z9" s="21">
        <v>0.16200000000000001</v>
      </c>
      <c r="AA9" s="21"/>
      <c r="AB9" s="21">
        <v>4.1434025999999999</v>
      </c>
      <c r="AC9" s="21">
        <v>1.01</v>
      </c>
      <c r="AD9" s="21"/>
      <c r="AE9" s="21">
        <v>55.989798999999998</v>
      </c>
      <c r="AF9" s="21">
        <v>1.4319999999999999</v>
      </c>
      <c r="AG9" s="21"/>
      <c r="AH9" s="21">
        <v>30.447030999999999</v>
      </c>
      <c r="AI9" s="21">
        <v>1.748</v>
      </c>
      <c r="AJ9" s="21"/>
      <c r="AK9" s="21">
        <v>28.191320000000001</v>
      </c>
      <c r="AL9" s="21">
        <v>7.8000001999999999E-2</v>
      </c>
      <c r="AM9" s="21"/>
      <c r="AN9" s="21">
        <v>2.2000959</v>
      </c>
      <c r="AO9" s="21">
        <v>663.41669000000002</v>
      </c>
      <c r="AP9" s="21"/>
      <c r="AQ9" s="21"/>
      <c r="AR9" s="21"/>
      <c r="AS9" s="33"/>
      <c r="AT9" s="21">
        <v>1.9443215</v>
      </c>
      <c r="AU9" s="21">
        <v>118.28951000000001</v>
      </c>
      <c r="AV9" s="21">
        <v>60.838448</v>
      </c>
      <c r="AW9" s="21">
        <v>64.145270999999994</v>
      </c>
      <c r="AX9" s="21"/>
      <c r="AY9" s="21"/>
      <c r="AZ9" s="25" t="s">
        <v>112</v>
      </c>
      <c r="BA9" s="25" t="s">
        <v>112</v>
      </c>
      <c r="BB9" s="25" t="s">
        <v>112</v>
      </c>
      <c r="BC9" s="25" t="s">
        <v>112</v>
      </c>
      <c r="BD9" s="25" t="s">
        <v>112</v>
      </c>
      <c r="BE9" s="25" t="s">
        <v>112</v>
      </c>
      <c r="BF9" s="25" t="s">
        <v>112</v>
      </c>
      <c r="BG9" s="21" t="s">
        <v>112</v>
      </c>
    </row>
    <row r="10" spans="1:59" x14ac:dyDescent="0.35">
      <c r="A10" s="23">
        <v>2015704</v>
      </c>
      <c r="B10" s="24">
        <v>43987.25</v>
      </c>
      <c r="C10" s="21">
        <v>3.5212462000000002</v>
      </c>
      <c r="D10" s="21"/>
      <c r="E10" s="25">
        <v>1890</v>
      </c>
      <c r="F10" s="21">
        <v>0.55464464000000002</v>
      </c>
      <c r="G10" s="21"/>
      <c r="H10" s="21">
        <v>12.017061</v>
      </c>
      <c r="I10" s="25">
        <v>281.16543999999999</v>
      </c>
      <c r="J10" s="23" t="str">
        <f>CHOOSE(1+ABS(ROUND(Table7[[#This Row],[WINDDIR_AVG °AZ]]/45,0)),"N","NE","E","SE","S","SW","W","NW","N")</f>
        <v>W</v>
      </c>
      <c r="K10" s="21">
        <v>8.0971489000000005</v>
      </c>
      <c r="L10" s="21">
        <v>6.6479998</v>
      </c>
      <c r="M10" s="21"/>
      <c r="N10" s="21">
        <v>39.251998999999998</v>
      </c>
      <c r="O10" s="21"/>
      <c r="P10" s="21">
        <v>0.22490557999999999</v>
      </c>
      <c r="Q10" s="21">
        <v>0.99000001000000004</v>
      </c>
      <c r="R10" s="21"/>
      <c r="S10" s="21">
        <v>49.403663999999999</v>
      </c>
      <c r="T10" s="21">
        <v>0.22700000000000001</v>
      </c>
      <c r="U10" s="21"/>
      <c r="V10" s="21">
        <v>18.679285</v>
      </c>
      <c r="W10" s="21">
        <v>8.5000001000000006E-2</v>
      </c>
      <c r="X10" s="21"/>
      <c r="Y10" s="21">
        <v>3.6972919000000002</v>
      </c>
      <c r="Z10" s="21">
        <v>0.27100000000000002</v>
      </c>
      <c r="AA10" s="21"/>
      <c r="AB10" s="21">
        <v>6.9312477000000001</v>
      </c>
      <c r="AC10" s="21">
        <v>4.1950002</v>
      </c>
      <c r="AD10" s="21"/>
      <c r="AE10" s="21">
        <v>232.55170000000001</v>
      </c>
      <c r="AF10" s="21">
        <v>2.0369999000000001</v>
      </c>
      <c r="AG10" s="21"/>
      <c r="AH10" s="21">
        <v>43.310478000000003</v>
      </c>
      <c r="AI10" s="21">
        <v>5.5990000000000002</v>
      </c>
      <c r="AJ10" s="21"/>
      <c r="AK10" s="21">
        <v>90.299316000000005</v>
      </c>
      <c r="AL10" s="21">
        <v>0.18799999000000001</v>
      </c>
      <c r="AM10" s="21"/>
      <c r="AN10" s="21">
        <v>5.3027953999999999</v>
      </c>
      <c r="AO10" s="21">
        <v>904.91669000000002</v>
      </c>
      <c r="AP10" s="21"/>
      <c r="AQ10" s="21"/>
      <c r="AR10" s="21"/>
      <c r="AS10" s="33"/>
      <c r="AT10" s="21">
        <v>2.2423202999999998</v>
      </c>
      <c r="AU10" s="21">
        <v>311.48651000000001</v>
      </c>
      <c r="AV10" s="21">
        <v>138.91257999999999</v>
      </c>
      <c r="AW10" s="21">
        <v>76.631561000000005</v>
      </c>
      <c r="AX10" s="21"/>
      <c r="AY10" s="21"/>
      <c r="AZ10" s="25" t="s">
        <v>112</v>
      </c>
      <c r="BA10" s="25" t="s">
        <v>112</v>
      </c>
      <c r="BB10" s="25" t="s">
        <v>112</v>
      </c>
      <c r="BC10" s="25" t="s">
        <v>112</v>
      </c>
      <c r="BD10" s="25" t="s">
        <v>112</v>
      </c>
      <c r="BE10" s="25" t="s">
        <v>112</v>
      </c>
      <c r="BF10" s="25" t="s">
        <v>112</v>
      </c>
      <c r="BG10" s="21" t="s">
        <v>112</v>
      </c>
    </row>
    <row r="11" spans="1:59" x14ac:dyDescent="0.35">
      <c r="A11" s="23">
        <v>2015701</v>
      </c>
      <c r="B11" s="24">
        <v>43987.75</v>
      </c>
      <c r="C11" s="26">
        <v>2.3833337000000001</v>
      </c>
      <c r="D11" s="21"/>
      <c r="E11" s="25">
        <v>1236</v>
      </c>
      <c r="F11" s="27">
        <v>0.61579298999999998</v>
      </c>
      <c r="G11" s="21"/>
      <c r="H11" s="26">
        <v>12.846681</v>
      </c>
      <c r="I11" s="25">
        <v>285.33298000000002</v>
      </c>
      <c r="J11" s="23" t="str">
        <f>CHOOSE(1+ABS(ROUND(Table7[[#This Row],[WINDDIR_AVG °AZ]]/45,0)),"N","NE","E","SE","S","SW","W","NW","N")</f>
        <v>W</v>
      </c>
      <c r="K11" s="21">
        <v>8.2823037999999993</v>
      </c>
      <c r="L11" s="21">
        <v>6.8029999999999999</v>
      </c>
      <c r="M11" s="21"/>
      <c r="N11" s="21">
        <v>35.153998999999999</v>
      </c>
      <c r="O11" s="21"/>
      <c r="P11" s="21">
        <v>0.15739829999999999</v>
      </c>
      <c r="Q11" s="21">
        <v>0.76400000000000001</v>
      </c>
      <c r="R11" s="21"/>
      <c r="S11" s="21">
        <v>38.125655999999999</v>
      </c>
      <c r="T11" s="21">
        <v>0.125</v>
      </c>
      <c r="U11" s="21"/>
      <c r="V11" s="21">
        <v>10.28595</v>
      </c>
      <c r="W11" s="21">
        <v>5.2999998999999999E-2</v>
      </c>
      <c r="X11" s="21"/>
      <c r="Y11" s="21">
        <v>2.3053701000000002</v>
      </c>
      <c r="Z11" s="21">
        <v>0.115</v>
      </c>
      <c r="AA11" s="21"/>
      <c r="AB11" s="21">
        <v>2.9413043999999999</v>
      </c>
      <c r="AC11" s="21">
        <v>4.1050000000000004</v>
      </c>
      <c r="AD11" s="21"/>
      <c r="AE11" s="21">
        <v>227.5625</v>
      </c>
      <c r="AF11" s="21">
        <v>1.5580000000000001</v>
      </c>
      <c r="AG11" s="21"/>
      <c r="AH11" s="21">
        <v>33.12603</v>
      </c>
      <c r="AI11" s="21">
        <v>4.4289999</v>
      </c>
      <c r="AJ11" s="21"/>
      <c r="AK11" s="21">
        <v>71.429839999999999</v>
      </c>
      <c r="AL11" s="21">
        <v>0.127</v>
      </c>
      <c r="AM11" s="21"/>
      <c r="AN11" s="21">
        <v>3.5822074000000002</v>
      </c>
      <c r="AO11" s="21">
        <v>667.41669000000002</v>
      </c>
      <c r="AP11" s="21"/>
      <c r="AQ11" s="21"/>
      <c r="AR11" s="21"/>
      <c r="AS11" s="33"/>
      <c r="AT11" s="21">
        <v>2.6020167000000001</v>
      </c>
      <c r="AU11" s="21">
        <v>281.37707999999998</v>
      </c>
      <c r="AV11" s="21">
        <v>108.13808</v>
      </c>
      <c r="AW11" s="21">
        <v>88.951096000000007</v>
      </c>
      <c r="AX11" s="21"/>
      <c r="AY11" s="21"/>
      <c r="AZ11" s="25" t="s">
        <v>112</v>
      </c>
      <c r="BA11" s="25" t="s">
        <v>112</v>
      </c>
      <c r="BB11" s="25" t="s">
        <v>112</v>
      </c>
      <c r="BC11" s="25" t="s">
        <v>112</v>
      </c>
      <c r="BD11" s="25" t="s">
        <v>112</v>
      </c>
      <c r="BE11" s="25" t="s">
        <v>112</v>
      </c>
      <c r="BF11" s="25" t="s">
        <v>112</v>
      </c>
      <c r="BG11" s="21" t="s">
        <v>112</v>
      </c>
    </row>
    <row r="12" spans="1:59" x14ac:dyDescent="0.35">
      <c r="A12" s="23">
        <v>2015802</v>
      </c>
      <c r="B12" s="24">
        <v>43988.25</v>
      </c>
      <c r="C12" s="26">
        <v>2.5520925999999999</v>
      </c>
      <c r="D12" s="21"/>
      <c r="E12" s="25">
        <v>1151</v>
      </c>
      <c r="F12" s="27">
        <v>0.48743880000000001</v>
      </c>
      <c r="G12" s="21"/>
      <c r="H12" s="26">
        <v>12.007561000000001</v>
      </c>
      <c r="I12" s="25">
        <v>289.54257000000001</v>
      </c>
      <c r="J12" s="23" t="str">
        <f>CHOOSE(1+ABS(ROUND(Table7[[#This Row],[WINDDIR_AVG °AZ]]/45,0)),"N","NE","E","SE","S","SW","W","NW","N")</f>
        <v>W</v>
      </c>
      <c r="K12" s="21">
        <v>9.4038839000000003</v>
      </c>
      <c r="L12" s="21">
        <v>6.8230000000000004</v>
      </c>
      <c r="M12" s="21"/>
      <c r="N12" s="21">
        <v>40.688999000000003</v>
      </c>
      <c r="O12" s="21"/>
      <c r="P12" s="21">
        <v>0.15031421</v>
      </c>
      <c r="Q12" s="21">
        <v>1.256</v>
      </c>
      <c r="R12" s="21"/>
      <c r="S12" s="21">
        <v>62.677779999999998</v>
      </c>
      <c r="T12" s="21">
        <v>0.23300000000000001</v>
      </c>
      <c r="U12" s="21"/>
      <c r="V12" s="21">
        <v>19.173010000000001</v>
      </c>
      <c r="W12" s="21">
        <v>5.4000000999999999E-2</v>
      </c>
      <c r="X12" s="21"/>
      <c r="Y12" s="21">
        <v>2.3488677</v>
      </c>
      <c r="Z12" s="21">
        <v>0.15800001</v>
      </c>
      <c r="AA12" s="21"/>
      <c r="AB12" s="21">
        <v>4.0410962000000001</v>
      </c>
      <c r="AC12" s="21">
        <v>4.2870001999999996</v>
      </c>
      <c r="AD12" s="21"/>
      <c r="AE12" s="21">
        <v>237.65174999999999</v>
      </c>
      <c r="AF12" s="21">
        <v>2.4059998999999999</v>
      </c>
      <c r="AG12" s="21"/>
      <c r="AH12" s="21">
        <v>51.156115999999997</v>
      </c>
      <c r="AI12" s="21">
        <v>6.875</v>
      </c>
      <c r="AJ12" s="21"/>
      <c r="AK12" s="21">
        <v>110.87833000000001</v>
      </c>
      <c r="AL12" s="21">
        <v>0.16800000000000001</v>
      </c>
      <c r="AM12" s="21"/>
      <c r="AN12" s="21">
        <v>4.7386679999999997</v>
      </c>
      <c r="AO12" s="21">
        <v>626.58330999999998</v>
      </c>
      <c r="AP12" s="21"/>
      <c r="AQ12" s="21"/>
      <c r="AR12" s="21"/>
      <c r="AS12" s="33"/>
      <c r="AT12" s="21">
        <v>1.9550019999999999</v>
      </c>
      <c r="AU12" s="21">
        <v>326.04178000000002</v>
      </c>
      <c r="AV12" s="21">
        <v>166.77312000000001</v>
      </c>
      <c r="AW12" s="21">
        <v>64.636298999999994</v>
      </c>
      <c r="AX12" s="21"/>
      <c r="AY12" s="21"/>
      <c r="AZ12" s="25" t="s">
        <v>112</v>
      </c>
      <c r="BA12" s="25" t="s">
        <v>112</v>
      </c>
      <c r="BB12" s="25" t="s">
        <v>112</v>
      </c>
      <c r="BC12" s="25" t="s">
        <v>112</v>
      </c>
      <c r="BD12" s="25" t="s">
        <v>112</v>
      </c>
      <c r="BE12" s="25" t="s">
        <v>112</v>
      </c>
      <c r="BF12" s="25" t="s">
        <v>112</v>
      </c>
      <c r="BG12" s="21" t="s">
        <v>112</v>
      </c>
    </row>
    <row r="13" spans="1:59" x14ac:dyDescent="0.35">
      <c r="A13" s="23">
        <v>2015803</v>
      </c>
      <c r="B13" s="24">
        <v>43988.75</v>
      </c>
      <c r="C13" s="21">
        <v>4.1988491999999997</v>
      </c>
      <c r="D13" s="21"/>
      <c r="E13" s="25">
        <v>2512</v>
      </c>
      <c r="F13" s="21">
        <v>0.68441415000000005</v>
      </c>
      <c r="G13" s="21"/>
      <c r="H13" s="26">
        <v>11.028762</v>
      </c>
      <c r="I13" s="25">
        <v>305.37520999999998</v>
      </c>
      <c r="J13" s="23" t="str">
        <f>CHOOSE(1+ABS(ROUND(Table7[[#This Row],[WINDDIR_AVG °AZ]]/45,0)),"N","NE","E","SE","S","SW","W","NW","N")</f>
        <v>NW</v>
      </c>
      <c r="K13" s="21">
        <v>7.5915822999999998</v>
      </c>
      <c r="L13" s="21">
        <v>6.4850000999999997</v>
      </c>
      <c r="M13" s="21"/>
      <c r="N13" s="21">
        <v>21.460999999999999</v>
      </c>
      <c r="O13" s="21"/>
      <c r="P13" s="21">
        <v>0.32734059999999998</v>
      </c>
      <c r="Q13" s="21">
        <v>0.64800000000000002</v>
      </c>
      <c r="R13" s="21"/>
      <c r="S13" s="21">
        <v>32.336945</v>
      </c>
      <c r="T13" s="21">
        <v>9.7999997000000005E-2</v>
      </c>
      <c r="U13" s="21"/>
      <c r="V13" s="21">
        <v>8.0641841999999997</v>
      </c>
      <c r="W13" s="21">
        <v>2.6000000999999998E-2</v>
      </c>
      <c r="X13" s="21"/>
      <c r="Y13" s="21">
        <v>1.1309364</v>
      </c>
      <c r="Z13" s="21">
        <v>4.1000001000000001E-2</v>
      </c>
      <c r="AA13" s="21"/>
      <c r="AB13" s="21">
        <v>1.0486389</v>
      </c>
      <c r="AC13" s="21">
        <v>2.0950000000000002</v>
      </c>
      <c r="AD13" s="21"/>
      <c r="AE13" s="21">
        <v>116.13726</v>
      </c>
      <c r="AF13" s="21">
        <v>1.5609999999999999</v>
      </c>
      <c r="AG13" s="21"/>
      <c r="AH13" s="21">
        <v>33.189816</v>
      </c>
      <c r="AI13" s="21">
        <v>3.089</v>
      </c>
      <c r="AJ13" s="21"/>
      <c r="AK13" s="21">
        <v>49.818641999999997</v>
      </c>
      <c r="AL13" s="21">
        <v>7.9999998000000003E-2</v>
      </c>
      <c r="AM13" s="21"/>
      <c r="AN13" s="21">
        <v>2.2565086000000001</v>
      </c>
      <c r="AO13" s="21">
        <v>368.5</v>
      </c>
      <c r="AP13" s="21"/>
      <c r="AQ13" s="21"/>
      <c r="AR13" s="21"/>
      <c r="AS13" s="33"/>
      <c r="AT13" s="21">
        <v>1.8652799</v>
      </c>
      <c r="AU13" s="21">
        <v>159.04302999999999</v>
      </c>
      <c r="AV13" s="21">
        <v>85.264968999999994</v>
      </c>
      <c r="AW13" s="21">
        <v>60.397582999999997</v>
      </c>
      <c r="AX13" s="21"/>
      <c r="AY13" s="21"/>
      <c r="AZ13" s="25" t="s">
        <v>112</v>
      </c>
      <c r="BA13" s="25" t="s">
        <v>112</v>
      </c>
      <c r="BB13" s="25" t="s">
        <v>112</v>
      </c>
      <c r="BC13" s="25" t="s">
        <v>112</v>
      </c>
      <c r="BD13" s="25" t="s">
        <v>112</v>
      </c>
      <c r="BE13" s="25" t="s">
        <v>112</v>
      </c>
      <c r="BF13" s="25" t="s">
        <v>112</v>
      </c>
      <c r="BG13" s="21" t="s">
        <v>112</v>
      </c>
    </row>
    <row r="14" spans="1:59" x14ac:dyDescent="0.35">
      <c r="A14" s="23">
        <v>2016201</v>
      </c>
      <c r="B14" s="24">
        <v>43992.75</v>
      </c>
      <c r="C14" s="26">
        <v>1.6711317000000001</v>
      </c>
      <c r="D14" s="21"/>
      <c r="E14" s="25">
        <v>105</v>
      </c>
      <c r="F14" s="27">
        <v>0.16074020999999999</v>
      </c>
      <c r="G14" s="21"/>
      <c r="H14" s="26">
        <v>14.562136000000001</v>
      </c>
      <c r="I14" s="25">
        <v>219.47848999999999</v>
      </c>
      <c r="J14" s="23" t="str">
        <f>CHOOSE(1+ABS(ROUND(Table7[[#This Row],[WINDDIR_AVG °AZ]]/45,0)),"N","NE","E","SE","S","SW","W","NW","N")</f>
        <v>SW</v>
      </c>
      <c r="K14" s="21">
        <v>15.705344</v>
      </c>
      <c r="L14" s="21">
        <v>5.2779999000000002</v>
      </c>
      <c r="M14" s="21"/>
      <c r="N14" s="21">
        <v>79.692001000000005</v>
      </c>
      <c r="O14" s="21"/>
      <c r="P14" s="21">
        <v>5.2723002000000001</v>
      </c>
      <c r="Q14" s="21">
        <v>2.5</v>
      </c>
      <c r="R14" s="21"/>
      <c r="S14" s="21">
        <v>124.75672</v>
      </c>
      <c r="T14" s="21">
        <v>0.76099998000000002</v>
      </c>
      <c r="U14" s="21"/>
      <c r="V14" s="21">
        <v>62.620860999999998</v>
      </c>
      <c r="W14" s="21">
        <v>0.55000000999999998</v>
      </c>
      <c r="X14" s="21"/>
      <c r="Y14" s="21">
        <v>23.923653000000002</v>
      </c>
      <c r="Z14" s="21">
        <v>0.56800002000000005</v>
      </c>
      <c r="AA14" s="21"/>
      <c r="AB14" s="21">
        <v>14.527486</v>
      </c>
      <c r="AC14" s="21">
        <v>7.29</v>
      </c>
      <c r="AD14" s="21"/>
      <c r="AE14" s="21">
        <v>404.12439000000001</v>
      </c>
      <c r="AF14" s="21">
        <v>7.6630000999999996</v>
      </c>
      <c r="AG14" s="21"/>
      <c r="AH14" s="21">
        <v>162.92989</v>
      </c>
      <c r="AI14" s="21">
        <v>12.686</v>
      </c>
      <c r="AJ14" s="21"/>
      <c r="AK14" s="21">
        <v>204.59674000000001</v>
      </c>
      <c r="AL14" s="21">
        <v>1.048</v>
      </c>
      <c r="AM14" s="21"/>
      <c r="AN14" s="21">
        <v>29.560262999999999</v>
      </c>
      <c r="AO14" s="21">
        <v>2391.4167000000002</v>
      </c>
      <c r="AP14" s="21"/>
      <c r="AQ14" s="21"/>
      <c r="AR14" s="21"/>
      <c r="AS14" s="33"/>
      <c r="AT14" s="21">
        <v>1.5996216999999999</v>
      </c>
      <c r="AU14" s="21">
        <v>635.18877999999995</v>
      </c>
      <c r="AV14" s="21">
        <v>397.08688000000001</v>
      </c>
      <c r="AW14" s="21">
        <v>46.131453999999998</v>
      </c>
      <c r="AX14" s="21"/>
      <c r="AY14" s="21"/>
      <c r="AZ14" s="25" t="s">
        <v>112</v>
      </c>
      <c r="BA14" s="25" t="s">
        <v>112</v>
      </c>
      <c r="BB14" s="25" t="s">
        <v>112</v>
      </c>
      <c r="BC14" s="25" t="s">
        <v>112</v>
      </c>
      <c r="BD14" s="25" t="s">
        <v>112</v>
      </c>
      <c r="BE14" s="25" t="s">
        <v>112</v>
      </c>
      <c r="BF14" s="25" t="s">
        <v>112</v>
      </c>
      <c r="BG14" s="21" t="s">
        <v>112</v>
      </c>
    </row>
    <row r="15" spans="1:59" x14ac:dyDescent="0.35">
      <c r="A15" s="23">
        <v>2016302</v>
      </c>
      <c r="B15" s="24">
        <v>43993.25</v>
      </c>
      <c r="C15" s="26">
        <v>9.3219328000000008</v>
      </c>
      <c r="D15" s="21"/>
      <c r="E15" s="25">
        <v>1136</v>
      </c>
      <c r="F15" s="27">
        <v>0.44605789000000001</v>
      </c>
      <c r="G15" s="21"/>
      <c r="H15" s="26">
        <v>15.565861999999999</v>
      </c>
      <c r="I15" s="25">
        <v>250.53889000000001</v>
      </c>
      <c r="J15" s="23" t="str">
        <f>CHOOSE(1+ABS(ROUND(Table7[[#This Row],[WINDDIR_AVG °AZ]]/45,0)),"N","NE","E","SE","S","SW","W","NW","N")</f>
        <v>W</v>
      </c>
      <c r="K15" s="21">
        <v>18.322669999999999</v>
      </c>
      <c r="L15" s="21">
        <v>5.8390002000000001</v>
      </c>
      <c r="M15" s="21"/>
      <c r="N15" s="21">
        <v>28.172001000000002</v>
      </c>
      <c r="O15" s="21"/>
      <c r="P15" s="21">
        <v>1.4487711000000001</v>
      </c>
      <c r="Q15" s="21">
        <v>0.73100001000000003</v>
      </c>
      <c r="R15" s="21"/>
      <c r="S15" s="21">
        <v>36.478867000000001</v>
      </c>
      <c r="T15" s="21">
        <v>0.21299999999999999</v>
      </c>
      <c r="U15" s="21"/>
      <c r="V15" s="21">
        <v>17.527258</v>
      </c>
      <c r="W15" s="21">
        <v>0.49000000999999999</v>
      </c>
      <c r="X15" s="21"/>
      <c r="Y15" s="21">
        <v>21.313801000000002</v>
      </c>
      <c r="Z15" s="21">
        <v>0.14499999999999999</v>
      </c>
      <c r="AA15" s="21"/>
      <c r="AB15" s="21">
        <v>3.7086011999999999</v>
      </c>
      <c r="AC15" s="21">
        <v>2.4030000999999999</v>
      </c>
      <c r="AD15" s="21"/>
      <c r="AE15" s="21">
        <v>133.21137999999999</v>
      </c>
      <c r="AF15" s="21">
        <v>2.415</v>
      </c>
      <c r="AG15" s="21"/>
      <c r="AH15" s="21">
        <v>51.347473000000001</v>
      </c>
      <c r="AI15" s="21">
        <v>4.5460000000000003</v>
      </c>
      <c r="AJ15" s="21"/>
      <c r="AK15" s="21">
        <v>73.316788000000003</v>
      </c>
      <c r="AL15" s="21">
        <v>0.42899999</v>
      </c>
      <c r="AM15" s="21"/>
      <c r="AN15" s="21">
        <v>12.100528000000001</v>
      </c>
      <c r="AO15" s="21">
        <v>742</v>
      </c>
      <c r="AP15" s="21"/>
      <c r="AQ15" s="21"/>
      <c r="AR15" s="21"/>
      <c r="AS15" s="33"/>
      <c r="AT15" s="21">
        <v>1.5623803000000001</v>
      </c>
      <c r="AU15" s="21">
        <v>213.67859999999999</v>
      </c>
      <c r="AV15" s="21">
        <v>136.76479</v>
      </c>
      <c r="AW15" s="21">
        <v>43.895144999999999</v>
      </c>
      <c r="AX15" s="21"/>
      <c r="AY15" s="21"/>
      <c r="AZ15" s="25" t="s">
        <v>112</v>
      </c>
      <c r="BA15" s="25" t="s">
        <v>112</v>
      </c>
      <c r="BB15" s="25" t="s">
        <v>112</v>
      </c>
      <c r="BC15" s="25" t="s">
        <v>112</v>
      </c>
      <c r="BD15" s="25" t="s">
        <v>112</v>
      </c>
      <c r="BE15" s="25" t="s">
        <v>112</v>
      </c>
      <c r="BF15" s="25" t="s">
        <v>112</v>
      </c>
      <c r="BG15" s="21" t="s">
        <v>112</v>
      </c>
    </row>
    <row r="16" spans="1:59" x14ac:dyDescent="0.35">
      <c r="A16" s="23">
        <v>2016404</v>
      </c>
      <c r="B16" s="24">
        <v>43994.25</v>
      </c>
      <c r="C16" s="26">
        <v>4.7312002</v>
      </c>
      <c r="D16" s="21"/>
      <c r="E16" s="25">
        <v>1060</v>
      </c>
      <c r="F16" s="27">
        <v>0.30700984999999997</v>
      </c>
      <c r="G16" s="21"/>
      <c r="H16" s="26">
        <v>7.5165547999999998</v>
      </c>
      <c r="I16" s="25">
        <v>285.76751999999999</v>
      </c>
      <c r="J16" s="23" t="str">
        <f>CHOOSE(1+ABS(ROUND(Table7[[#This Row],[WINDDIR_AVG °AZ]]/45,0)),"N","NE","E","SE","S","SW","W","NW","N")</f>
        <v>W</v>
      </c>
      <c r="K16" s="21">
        <v>10.221730000000001</v>
      </c>
      <c r="L16" s="21">
        <v>6.7360001</v>
      </c>
      <c r="M16" s="21"/>
      <c r="N16" s="21">
        <v>38.590000000000003</v>
      </c>
      <c r="O16" s="21"/>
      <c r="P16" s="21">
        <v>0.18365380000000001</v>
      </c>
      <c r="Q16" s="21">
        <v>1.169</v>
      </c>
      <c r="R16" s="21"/>
      <c r="S16" s="21">
        <v>58.336243000000003</v>
      </c>
      <c r="T16" s="21">
        <v>0.14199999999999999</v>
      </c>
      <c r="U16" s="21"/>
      <c r="V16" s="21">
        <v>11.684837999999999</v>
      </c>
      <c r="W16" s="21">
        <v>7.4000000999999996E-2</v>
      </c>
      <c r="X16" s="21"/>
      <c r="Y16" s="21">
        <v>3.2188186999999999</v>
      </c>
      <c r="Z16" s="21">
        <v>0.249</v>
      </c>
      <c r="AA16" s="21"/>
      <c r="AB16" s="21">
        <v>6.3685631999999996</v>
      </c>
      <c r="AC16" s="21">
        <v>4.3289999999999997</v>
      </c>
      <c r="AD16" s="21"/>
      <c r="AE16" s="21">
        <v>239.98004</v>
      </c>
      <c r="AF16" s="21">
        <v>2.5489999999999999</v>
      </c>
      <c r="AG16" s="21"/>
      <c r="AH16" s="21">
        <v>54.196567999999999</v>
      </c>
      <c r="AI16" s="21">
        <v>7.1420002</v>
      </c>
      <c r="AJ16" s="21"/>
      <c r="AK16" s="21">
        <v>115.18445</v>
      </c>
      <c r="AL16" s="21">
        <v>0.13699998999999999</v>
      </c>
      <c r="AM16" s="21"/>
      <c r="AN16" s="21">
        <v>3.8642709000000002</v>
      </c>
      <c r="AO16" s="21">
        <v>521.83330999999998</v>
      </c>
      <c r="AP16" s="21"/>
      <c r="AQ16" s="21"/>
      <c r="AR16" s="21"/>
      <c r="AS16" s="33"/>
      <c r="AT16" s="21">
        <v>1.8457695000000001</v>
      </c>
      <c r="AU16" s="21">
        <v>319.77087</v>
      </c>
      <c r="AV16" s="21">
        <v>173.24529000000001</v>
      </c>
      <c r="AW16" s="21">
        <v>59.440483</v>
      </c>
      <c r="AX16" s="21"/>
      <c r="AY16" s="21"/>
      <c r="AZ16" s="25" t="s">
        <v>112</v>
      </c>
      <c r="BA16" s="25" t="s">
        <v>112</v>
      </c>
      <c r="BB16" s="25" t="s">
        <v>112</v>
      </c>
      <c r="BC16" s="25" t="s">
        <v>112</v>
      </c>
      <c r="BD16" s="25" t="s">
        <v>112</v>
      </c>
      <c r="BE16" s="25" t="s">
        <v>112</v>
      </c>
      <c r="BF16" s="25" t="s">
        <v>112</v>
      </c>
      <c r="BG16" s="21" t="s">
        <v>112</v>
      </c>
    </row>
    <row r="17" spans="1:59" x14ac:dyDescent="0.35">
      <c r="A17" s="23">
        <v>2016401</v>
      </c>
      <c r="B17" s="24">
        <v>43994.75</v>
      </c>
      <c r="C17" s="26">
        <v>1.0569892000000001</v>
      </c>
      <c r="D17" s="21"/>
      <c r="E17" s="25">
        <v>43</v>
      </c>
      <c r="F17" s="27">
        <v>0.20730919</v>
      </c>
      <c r="G17" s="21"/>
      <c r="H17" s="26">
        <v>7.2192078000000004</v>
      </c>
      <c r="I17" s="25">
        <v>281.72167999999999</v>
      </c>
      <c r="J17" s="23" t="str">
        <f>CHOOSE(1+ABS(ROUND(Table7[[#This Row],[WINDDIR_AVG °AZ]]/45,0)),"N","NE","E","SE","S","SW","W","NW","N")</f>
        <v>W</v>
      </c>
      <c r="K17" s="21">
        <v>9.0405101999999999</v>
      </c>
      <c r="L17" s="21">
        <v>7.0120000999999998</v>
      </c>
      <c r="M17" s="21"/>
      <c r="N17" s="21"/>
      <c r="O17" s="21"/>
      <c r="P17" s="21">
        <v>9.7274706000000002E-2</v>
      </c>
      <c r="Q17" s="21">
        <v>3.1500001000000002</v>
      </c>
      <c r="R17" s="21"/>
      <c r="S17" s="21">
        <v>157.19346999999999</v>
      </c>
      <c r="T17" s="21">
        <v>0.433</v>
      </c>
      <c r="U17" s="21"/>
      <c r="V17" s="21">
        <v>35.630527000000001</v>
      </c>
      <c r="W17" s="21">
        <v>9.0999997999999999E-2</v>
      </c>
      <c r="X17" s="21"/>
      <c r="Y17" s="21">
        <v>3.9582771999999999</v>
      </c>
      <c r="Z17" s="21">
        <v>1.377</v>
      </c>
      <c r="AA17" s="21"/>
      <c r="AB17" s="21">
        <v>35.218921999999999</v>
      </c>
      <c r="AC17" s="21"/>
      <c r="AD17" s="21"/>
      <c r="AE17" s="21"/>
      <c r="AF17" s="21">
        <v>3.8290000000000002</v>
      </c>
      <c r="AG17" s="21"/>
      <c r="AH17" s="21">
        <v>81.411788999999999</v>
      </c>
      <c r="AI17" s="21">
        <v>13.138</v>
      </c>
      <c r="AJ17" s="21"/>
      <c r="AK17" s="21">
        <v>211.88647</v>
      </c>
      <c r="AL17" s="21">
        <v>1.335</v>
      </c>
      <c r="AM17" s="21"/>
      <c r="AN17" s="21">
        <v>37.655487000000001</v>
      </c>
      <c r="AO17" s="21"/>
      <c r="AP17" s="21"/>
      <c r="AQ17" s="21"/>
      <c r="AR17" s="21"/>
      <c r="AS17" s="33"/>
      <c r="AT17" s="21"/>
      <c r="AU17" s="21"/>
      <c r="AV17" s="21">
        <v>330.95377000000002</v>
      </c>
      <c r="AW17" s="21"/>
      <c r="AX17" s="21"/>
      <c r="AY17" s="21"/>
      <c r="AZ17" s="25" t="s">
        <v>112</v>
      </c>
      <c r="BA17" s="25" t="s">
        <v>112</v>
      </c>
      <c r="BB17" s="25" t="s">
        <v>112</v>
      </c>
      <c r="BC17" s="25" t="s">
        <v>112</v>
      </c>
      <c r="BD17" s="25" t="s">
        <v>112</v>
      </c>
      <c r="BE17" s="25" t="s">
        <v>112</v>
      </c>
      <c r="BF17" s="25" t="s">
        <v>112</v>
      </c>
      <c r="BG17" s="21" t="s">
        <v>112</v>
      </c>
    </row>
    <row r="18" spans="1:59" x14ac:dyDescent="0.35">
      <c r="A18" s="23">
        <v>2016502</v>
      </c>
      <c r="B18" s="24">
        <v>43995.25</v>
      </c>
      <c r="C18" s="26">
        <v>0.32930674999999998</v>
      </c>
      <c r="D18" s="21"/>
      <c r="E18" s="25">
        <v>255</v>
      </c>
      <c r="F18" s="27">
        <v>0.55049561999999996</v>
      </c>
      <c r="G18" s="21"/>
      <c r="H18" s="26">
        <v>3.0597734000000001</v>
      </c>
      <c r="I18" s="25">
        <v>311.34903000000003</v>
      </c>
      <c r="J18" s="23" t="str">
        <f>CHOOSE(1+ABS(ROUND(Table7[[#This Row],[WINDDIR_AVG °AZ]]/45,0)),"N","NE","E","SE","S","SW","W","NW","N")</f>
        <v>NW</v>
      </c>
      <c r="K18" s="21">
        <v>8.5906056999999993</v>
      </c>
      <c r="L18" s="21">
        <v>6.5890002000000001</v>
      </c>
      <c r="M18" s="21"/>
      <c r="N18" s="21">
        <v>30.663</v>
      </c>
      <c r="O18" s="21"/>
      <c r="P18" s="21">
        <v>0.25763198999999998</v>
      </c>
      <c r="Q18" s="21">
        <v>1.6080000000000001</v>
      </c>
      <c r="R18" s="21"/>
      <c r="S18" s="21">
        <v>80.243522999999996</v>
      </c>
      <c r="T18" s="21">
        <v>0.183</v>
      </c>
      <c r="U18" s="21"/>
      <c r="V18" s="21">
        <v>15.058630000000001</v>
      </c>
      <c r="W18" s="21">
        <v>6.6000000000000003E-2</v>
      </c>
      <c r="X18" s="21"/>
      <c r="Y18" s="21">
        <v>2.8708383999999998</v>
      </c>
      <c r="Z18" s="21">
        <v>0.33700001000000002</v>
      </c>
      <c r="AA18" s="21"/>
      <c r="AB18" s="21">
        <v>8.6193007999999995</v>
      </c>
      <c r="AC18" s="21">
        <v>2.2750001000000002</v>
      </c>
      <c r="AD18" s="21"/>
      <c r="AE18" s="21">
        <v>126.11564</v>
      </c>
      <c r="AF18" s="21">
        <v>2.8080001000000001</v>
      </c>
      <c r="AG18" s="21"/>
      <c r="AH18" s="21">
        <v>59.703395999999998</v>
      </c>
      <c r="AI18" s="21">
        <v>4.8530002000000003</v>
      </c>
      <c r="AJ18" s="21"/>
      <c r="AK18" s="21">
        <v>78.268005000000002</v>
      </c>
      <c r="AL18" s="21">
        <v>0.161</v>
      </c>
      <c r="AM18" s="21"/>
      <c r="AN18" s="21">
        <v>4.5412235000000001</v>
      </c>
      <c r="AO18" s="21">
        <v>395.91665999999998</v>
      </c>
      <c r="AP18" s="21"/>
      <c r="AQ18" s="21"/>
      <c r="AR18" s="21"/>
      <c r="AS18" s="33"/>
      <c r="AT18" s="21">
        <v>1.6360919</v>
      </c>
      <c r="AU18" s="21">
        <v>233.16377</v>
      </c>
      <c r="AV18" s="21">
        <v>142.51263</v>
      </c>
      <c r="AW18" s="21">
        <v>48.260223000000003</v>
      </c>
      <c r="AX18" s="21"/>
      <c r="AY18" s="21"/>
      <c r="AZ18" s="25" t="s">
        <v>112</v>
      </c>
      <c r="BA18" s="25" t="s">
        <v>112</v>
      </c>
      <c r="BB18" s="25" t="s">
        <v>112</v>
      </c>
      <c r="BC18" s="25" t="s">
        <v>112</v>
      </c>
      <c r="BD18" s="25" t="s">
        <v>112</v>
      </c>
      <c r="BE18" s="25" t="s">
        <v>112</v>
      </c>
      <c r="BF18" s="25" t="s">
        <v>112</v>
      </c>
      <c r="BG18" s="21" t="s">
        <v>112</v>
      </c>
    </row>
    <row r="19" spans="1:59" x14ac:dyDescent="0.35">
      <c r="A19" s="23">
        <v>2017604</v>
      </c>
      <c r="B19" s="24">
        <v>44006.25</v>
      </c>
      <c r="C19" s="26">
        <v>8.0920324000000008</v>
      </c>
      <c r="D19" s="21"/>
      <c r="E19" s="25">
        <v>1137</v>
      </c>
      <c r="F19" s="27">
        <v>0.49916865999999999</v>
      </c>
      <c r="G19" s="21"/>
      <c r="H19" s="26">
        <v>15.128824</v>
      </c>
      <c r="I19" s="25">
        <v>259.19278000000003</v>
      </c>
      <c r="J19" s="23" t="str">
        <f>CHOOSE(1+ABS(ROUND(Table7[[#This Row],[WINDDIR_AVG °AZ]]/45,0)),"N","NE","E","SE","S","SW","W","NW","N")</f>
        <v>W</v>
      </c>
      <c r="K19" s="21">
        <v>10.474418999999999</v>
      </c>
      <c r="L19" s="21">
        <v>6.2969999000000003</v>
      </c>
      <c r="M19" s="21"/>
      <c r="N19" s="21">
        <v>13.682</v>
      </c>
      <c r="O19" s="21"/>
      <c r="P19" s="21">
        <v>0.50466138000000005</v>
      </c>
      <c r="Q19" s="21">
        <v>0.69</v>
      </c>
      <c r="R19" s="21"/>
      <c r="S19" s="21">
        <v>34.432858000000003</v>
      </c>
      <c r="T19" s="21">
        <v>0.13600001</v>
      </c>
      <c r="U19" s="21"/>
      <c r="V19" s="21">
        <v>11.191113</v>
      </c>
      <c r="W19" s="21">
        <v>0.112</v>
      </c>
      <c r="X19" s="21"/>
      <c r="Y19" s="21">
        <v>4.8717256000000004</v>
      </c>
      <c r="Z19" s="21">
        <v>5.8999999999999997E-2</v>
      </c>
      <c r="AA19" s="21"/>
      <c r="AB19" s="21">
        <v>1.5090170000000001</v>
      </c>
      <c r="AC19" s="21">
        <v>1.0169999999999999</v>
      </c>
      <c r="AD19" s="21"/>
      <c r="AE19" s="21">
        <v>56.377850000000002</v>
      </c>
      <c r="AF19" s="21">
        <v>0.90600002000000002</v>
      </c>
      <c r="AG19" s="21"/>
      <c r="AH19" s="21">
        <v>19.263275</v>
      </c>
      <c r="AI19" s="21">
        <v>2.0409999000000001</v>
      </c>
      <c r="AJ19" s="21"/>
      <c r="AK19" s="21">
        <v>32.916752000000002</v>
      </c>
      <c r="AL19" s="21">
        <v>9.1999999999999998E-2</v>
      </c>
      <c r="AM19" s="21"/>
      <c r="AN19" s="21">
        <v>2.5949849999999999</v>
      </c>
      <c r="AO19" s="21">
        <v>338</v>
      </c>
      <c r="AP19" s="21"/>
      <c r="AQ19" s="21"/>
      <c r="AR19" s="21"/>
      <c r="AS19" s="33"/>
      <c r="AT19" s="21">
        <v>1.9878354</v>
      </c>
      <c r="AU19" s="21">
        <v>108.88370999999999</v>
      </c>
      <c r="AV19" s="21">
        <v>54.775013000000001</v>
      </c>
      <c r="AW19" s="21">
        <v>66.123817000000003</v>
      </c>
      <c r="AX19" s="21"/>
      <c r="AY19" s="21"/>
      <c r="AZ19" s="25" t="s">
        <v>112</v>
      </c>
      <c r="BA19" s="25" t="s">
        <v>112</v>
      </c>
      <c r="BB19" s="25" t="s">
        <v>112</v>
      </c>
      <c r="BC19" s="25" t="s">
        <v>112</v>
      </c>
      <c r="BD19" s="25" t="s">
        <v>112</v>
      </c>
      <c r="BE19" s="25" t="s">
        <v>112</v>
      </c>
      <c r="BF19" s="25" t="s">
        <v>112</v>
      </c>
      <c r="BG19" s="21" t="s">
        <v>112</v>
      </c>
    </row>
    <row r="20" spans="1:59" x14ac:dyDescent="0.35">
      <c r="A20" s="23">
        <v>2017702</v>
      </c>
      <c r="B20" s="24">
        <v>44007.25</v>
      </c>
      <c r="C20" s="26">
        <v>11.983335</v>
      </c>
      <c r="D20" s="21"/>
      <c r="E20" s="25">
        <v>195</v>
      </c>
      <c r="F20" s="27">
        <v>0.20213327</v>
      </c>
      <c r="G20" s="21"/>
      <c r="H20" s="26">
        <v>6.5317525999999999</v>
      </c>
      <c r="I20" s="25">
        <v>283.02084000000002</v>
      </c>
      <c r="J20" s="23" t="str">
        <f>CHOOSE(1+ABS(ROUND(Table7[[#This Row],[WINDDIR_AVG °AZ]]/45,0)),"N","NE","E","SE","S","SW","W","NW","N")</f>
        <v>W</v>
      </c>
      <c r="K20" s="21">
        <v>11.377689</v>
      </c>
      <c r="L20" s="21">
        <v>6.7179998999999997</v>
      </c>
      <c r="M20" s="21"/>
      <c r="N20" s="21">
        <v>51.644001000000003</v>
      </c>
      <c r="O20" s="21"/>
      <c r="P20" s="21">
        <v>0.19142561999999999</v>
      </c>
      <c r="Q20" s="21">
        <v>1.51</v>
      </c>
      <c r="R20" s="21"/>
      <c r="S20" s="21">
        <v>75.353058000000004</v>
      </c>
      <c r="T20" s="21">
        <v>0.317</v>
      </c>
      <c r="U20" s="21"/>
      <c r="V20" s="21">
        <v>26.085166999999998</v>
      </c>
      <c r="W20" s="21">
        <v>0.193</v>
      </c>
      <c r="X20" s="21"/>
      <c r="Y20" s="21">
        <v>8.3950271999999995</v>
      </c>
      <c r="Z20" s="21">
        <v>9.8999999000000005E-2</v>
      </c>
      <c r="AA20" s="21"/>
      <c r="AB20" s="21">
        <v>2.5320795</v>
      </c>
      <c r="AC20" s="21">
        <v>5.6939998000000003</v>
      </c>
      <c r="AD20" s="21"/>
      <c r="AE20" s="21">
        <v>315.64940999999999</v>
      </c>
      <c r="AF20" s="21">
        <v>4.2150002000000004</v>
      </c>
      <c r="AG20" s="21"/>
      <c r="AH20" s="21">
        <v>89.618881000000002</v>
      </c>
      <c r="AI20" s="21">
        <v>8.4490003999999992</v>
      </c>
      <c r="AJ20" s="21"/>
      <c r="AK20" s="21">
        <v>136.26343</v>
      </c>
      <c r="AL20" s="21">
        <v>0.37900001</v>
      </c>
      <c r="AM20" s="21"/>
      <c r="AN20" s="21">
        <v>10.690208999999999</v>
      </c>
      <c r="AO20" s="21">
        <v>820.91669000000002</v>
      </c>
      <c r="AP20" s="21"/>
      <c r="AQ20" s="21"/>
      <c r="AR20" s="21"/>
      <c r="AS20" s="33"/>
      <c r="AT20" s="21">
        <v>1.8100364</v>
      </c>
      <c r="AU20" s="21">
        <v>428.20486</v>
      </c>
      <c r="AV20" s="21">
        <v>236.57250999999999</v>
      </c>
      <c r="AW20" s="21">
        <v>57.653091000000003</v>
      </c>
      <c r="AX20" s="21"/>
      <c r="AY20" s="21"/>
      <c r="AZ20" s="25" t="s">
        <v>112</v>
      </c>
      <c r="BA20" s="25" t="s">
        <v>112</v>
      </c>
      <c r="BB20" s="25" t="s">
        <v>112</v>
      </c>
      <c r="BC20" s="25" t="s">
        <v>112</v>
      </c>
      <c r="BD20" s="25" t="s">
        <v>112</v>
      </c>
      <c r="BE20" s="25" t="s">
        <v>112</v>
      </c>
      <c r="BF20" s="25" t="s">
        <v>112</v>
      </c>
      <c r="BG20" s="21" t="s">
        <v>112</v>
      </c>
    </row>
    <row r="21" spans="1:59" x14ac:dyDescent="0.35">
      <c r="A21" s="23">
        <v>2017804</v>
      </c>
      <c r="B21" s="24">
        <v>44008.25</v>
      </c>
      <c r="C21" s="26">
        <v>2.7305953999999999</v>
      </c>
      <c r="D21" s="21"/>
      <c r="E21" s="25">
        <v>749</v>
      </c>
      <c r="F21" s="27">
        <v>0.37871480000000002</v>
      </c>
      <c r="G21" s="21"/>
      <c r="H21" s="26">
        <v>8.7775163999999997</v>
      </c>
      <c r="I21" s="25">
        <v>285.01862</v>
      </c>
      <c r="J21" s="23" t="str">
        <f>CHOOSE(1+ABS(ROUND(Table7[[#This Row],[WINDDIR_AVG °AZ]]/45,0)),"N","NE","E","SE","S","SW","W","NW","N")</f>
        <v>W</v>
      </c>
      <c r="K21" s="21">
        <v>8.5494576000000002</v>
      </c>
      <c r="L21" s="21">
        <v>6.7410002000000002</v>
      </c>
      <c r="M21" s="21"/>
      <c r="N21" s="21">
        <v>32.662998000000002</v>
      </c>
      <c r="O21" s="21"/>
      <c r="P21" s="21">
        <v>0.18155149000000001</v>
      </c>
      <c r="Q21" s="21">
        <v>0.90600002000000002</v>
      </c>
      <c r="R21" s="21"/>
      <c r="S21" s="21">
        <v>45.211838</v>
      </c>
      <c r="T21" s="21">
        <v>0.16800000000000001</v>
      </c>
      <c r="U21" s="21"/>
      <c r="V21" s="21">
        <v>13.824316</v>
      </c>
      <c r="W21" s="21">
        <v>6.1000000999999998E-2</v>
      </c>
      <c r="X21" s="21"/>
      <c r="Y21" s="21">
        <v>2.6533506</v>
      </c>
      <c r="Z21" s="21">
        <v>4.8999999000000002E-2</v>
      </c>
      <c r="AA21" s="21"/>
      <c r="AB21" s="21">
        <v>1.2532513999999999</v>
      </c>
      <c r="AC21" s="21">
        <v>3.8499998999999998</v>
      </c>
      <c r="AD21" s="21"/>
      <c r="AE21" s="21">
        <v>213.42646999999999</v>
      </c>
      <c r="AF21" s="21">
        <v>1.5599999</v>
      </c>
      <c r="AG21" s="21"/>
      <c r="AH21" s="21">
        <v>33.168551999999998</v>
      </c>
      <c r="AI21" s="21">
        <v>5.2940000999999999</v>
      </c>
      <c r="AJ21" s="21"/>
      <c r="AK21" s="21">
        <v>85.380347999999998</v>
      </c>
      <c r="AL21" s="21">
        <v>0.13699998999999999</v>
      </c>
      <c r="AM21" s="21"/>
      <c r="AN21" s="21">
        <v>3.8642709000000002</v>
      </c>
      <c r="AO21" s="21">
        <v>587.58330999999998</v>
      </c>
      <c r="AP21" s="21"/>
      <c r="AQ21" s="21"/>
      <c r="AR21" s="21"/>
      <c r="AS21" s="33"/>
      <c r="AT21" s="21">
        <v>2.2591483999999999</v>
      </c>
      <c r="AU21" s="21">
        <v>276.54950000000002</v>
      </c>
      <c r="AV21" s="21">
        <v>122.41316999999999</v>
      </c>
      <c r="AW21" s="21">
        <v>77.268546999999998</v>
      </c>
      <c r="AX21" s="21"/>
      <c r="AY21" s="21"/>
      <c r="AZ21" s="25" t="s">
        <v>112</v>
      </c>
      <c r="BA21" s="25" t="s">
        <v>112</v>
      </c>
      <c r="BB21" s="25" t="s">
        <v>112</v>
      </c>
      <c r="BC21" s="25" t="s">
        <v>112</v>
      </c>
      <c r="BD21" s="25" t="s">
        <v>112</v>
      </c>
      <c r="BE21" s="25" t="s">
        <v>112</v>
      </c>
      <c r="BF21" s="25" t="s">
        <v>112</v>
      </c>
      <c r="BG21" s="21" t="s">
        <v>112</v>
      </c>
    </row>
    <row r="22" spans="1:59" x14ac:dyDescent="0.35">
      <c r="A22" s="23">
        <v>2018106</v>
      </c>
      <c r="B22" s="24">
        <v>44011.25</v>
      </c>
      <c r="C22" s="26">
        <v>7.8838811</v>
      </c>
      <c r="D22" s="21"/>
      <c r="E22" s="25">
        <v>4150</v>
      </c>
      <c r="F22" s="27">
        <v>0.61771536000000005</v>
      </c>
      <c r="G22" s="21"/>
      <c r="H22" s="26">
        <v>11.706854999999999</v>
      </c>
      <c r="I22" s="25">
        <v>76.659874000000002</v>
      </c>
      <c r="J22" s="23" t="str">
        <f>CHOOSE(1+ABS(ROUND(Table7[[#This Row],[WINDDIR_AVG °AZ]]/45,0)),"N","NE","E","SE","S","SW","W","NW","N")</f>
        <v>E</v>
      </c>
      <c r="K22" s="21">
        <v>6.1847219000000004</v>
      </c>
      <c r="L22" s="21">
        <v>6.0929998999999997</v>
      </c>
      <c r="M22" s="21"/>
      <c r="N22" s="21">
        <v>19.462999</v>
      </c>
      <c r="O22" s="21"/>
      <c r="P22" s="21">
        <v>0.80723511999999997</v>
      </c>
      <c r="Q22" s="21">
        <v>0.127</v>
      </c>
      <c r="R22" s="21"/>
      <c r="S22" s="21">
        <v>6.3376416999999998</v>
      </c>
      <c r="T22" s="21">
        <v>4.1000001000000001E-2</v>
      </c>
      <c r="U22" s="21"/>
      <c r="V22" s="21">
        <v>3.3737914999999998</v>
      </c>
      <c r="W22" s="21">
        <v>1.4E-2</v>
      </c>
      <c r="X22" s="21"/>
      <c r="Y22" s="21">
        <v>0.60896569</v>
      </c>
      <c r="Z22" s="21">
        <v>2.1000000000000001E-2</v>
      </c>
      <c r="AA22" s="21"/>
      <c r="AB22" s="21">
        <v>0.53710776999999998</v>
      </c>
      <c r="AC22" s="21">
        <v>2.3800001000000002</v>
      </c>
      <c r="AD22" s="21"/>
      <c r="AE22" s="21">
        <v>131.93636000000001</v>
      </c>
      <c r="AF22" s="21">
        <v>1.474</v>
      </c>
      <c r="AG22" s="21"/>
      <c r="AH22" s="21">
        <v>31.340031</v>
      </c>
      <c r="AI22" s="21">
        <v>2.8210001</v>
      </c>
      <c r="AJ22" s="21"/>
      <c r="AK22" s="21">
        <v>45.496403000000001</v>
      </c>
      <c r="AL22" s="21">
        <v>5.6000002E-2</v>
      </c>
      <c r="AM22" s="21"/>
      <c r="AN22" s="21">
        <v>1.579556</v>
      </c>
      <c r="AO22" s="21">
        <v>453.08334000000002</v>
      </c>
      <c r="AP22" s="21"/>
      <c r="AQ22" s="21"/>
      <c r="AR22" s="21"/>
      <c r="AS22" s="33"/>
      <c r="AT22" s="21">
        <v>1.8312016</v>
      </c>
      <c r="AU22" s="21">
        <v>143.59549000000001</v>
      </c>
      <c r="AV22" s="21">
        <v>78.415993</v>
      </c>
      <c r="AW22" s="21">
        <v>58.717232000000003</v>
      </c>
      <c r="AX22" s="21"/>
      <c r="AY22" s="21"/>
      <c r="AZ22" s="25" t="s">
        <v>112</v>
      </c>
      <c r="BA22" s="25" t="s">
        <v>112</v>
      </c>
      <c r="BB22" s="25" t="s">
        <v>112</v>
      </c>
      <c r="BC22" s="25" t="s">
        <v>112</v>
      </c>
      <c r="BD22" s="25" t="s">
        <v>112</v>
      </c>
      <c r="BE22" s="25" t="s">
        <v>112</v>
      </c>
      <c r="BF22" s="25" t="s">
        <v>112</v>
      </c>
      <c r="BG22" s="21" t="s">
        <v>112</v>
      </c>
    </row>
    <row r="23" spans="1:59" x14ac:dyDescent="0.35">
      <c r="A23" s="23">
        <v>2018504</v>
      </c>
      <c r="B23" s="24">
        <v>44015.25</v>
      </c>
      <c r="C23" s="26">
        <v>5.5205336000000003</v>
      </c>
      <c r="D23" s="21"/>
      <c r="E23" s="25">
        <v>304</v>
      </c>
      <c r="F23" s="27">
        <v>0.52708798999999995</v>
      </c>
      <c r="G23" s="21"/>
      <c r="H23" s="26">
        <v>14.681319999999999</v>
      </c>
      <c r="I23" s="25">
        <v>248.4649</v>
      </c>
      <c r="J23" s="23" t="str">
        <f>CHOOSE(1+ABS(ROUND(Table7[[#This Row],[WINDDIR_AVG °AZ]]/45,0)),"N","NE","E","SE","S","SW","W","NW","N")</f>
        <v>W</v>
      </c>
      <c r="K23" s="21">
        <v>6.7694736000000004</v>
      </c>
      <c r="L23" s="21">
        <v>5.2759999999999998</v>
      </c>
      <c r="M23" s="21"/>
      <c r="N23" s="21">
        <v>17.825001</v>
      </c>
      <c r="O23" s="21"/>
      <c r="P23" s="21">
        <v>5.2966341999999997</v>
      </c>
      <c r="Q23" s="21">
        <v>0.91500002000000003</v>
      </c>
      <c r="R23" s="21"/>
      <c r="S23" s="21">
        <v>45.660961</v>
      </c>
      <c r="T23" s="21">
        <v>0.15000000999999999</v>
      </c>
      <c r="U23" s="21"/>
      <c r="V23" s="21">
        <v>12.34314</v>
      </c>
      <c r="W23" s="21">
        <v>6.3000001E-2</v>
      </c>
      <c r="X23" s="21"/>
      <c r="Y23" s="21">
        <v>2.7403457000000002</v>
      </c>
      <c r="Z23" s="21">
        <v>7.9000003999999999E-2</v>
      </c>
      <c r="AA23" s="21"/>
      <c r="AB23" s="21">
        <v>2.0205481000000001</v>
      </c>
      <c r="AC23" s="21">
        <v>1.4430000000000001</v>
      </c>
      <c r="AD23" s="21"/>
      <c r="AE23" s="21">
        <v>79.993347</v>
      </c>
      <c r="AF23" s="21">
        <v>0.57499999000000002</v>
      </c>
      <c r="AG23" s="21"/>
      <c r="AH23" s="21">
        <v>12.225588999999999</v>
      </c>
      <c r="AI23" s="21">
        <v>1.177</v>
      </c>
      <c r="AJ23" s="21"/>
      <c r="AK23" s="21">
        <v>18.98237</v>
      </c>
      <c r="AL23" s="21">
        <v>0.126</v>
      </c>
      <c r="AM23" s="21"/>
      <c r="AN23" s="21">
        <v>3.5540010999999998</v>
      </c>
      <c r="AO23" s="21">
        <v>1514.3334</v>
      </c>
      <c r="AP23" s="21"/>
      <c r="AQ23" s="21"/>
      <c r="AR23" s="21"/>
      <c r="AS23" s="33" t="s">
        <v>111</v>
      </c>
      <c r="AT23" s="21">
        <v>4.2580499999999999</v>
      </c>
      <c r="AU23" s="21">
        <v>148.01815999999999</v>
      </c>
      <c r="AV23" s="21">
        <v>34.761958999999997</v>
      </c>
      <c r="AW23" s="21">
        <v>123.92617</v>
      </c>
      <c r="AX23" s="21"/>
      <c r="AY23" s="21"/>
      <c r="AZ23" s="25">
        <v>73</v>
      </c>
      <c r="BA23" s="25">
        <v>870</v>
      </c>
      <c r="BB23" s="25">
        <v>1020</v>
      </c>
      <c r="BC23" s="25">
        <v>0</v>
      </c>
      <c r="BD23" s="25" t="s">
        <v>112</v>
      </c>
      <c r="BE23" s="25">
        <v>386</v>
      </c>
      <c r="BF23" s="25">
        <v>64</v>
      </c>
      <c r="BG23" s="21" t="s">
        <v>112</v>
      </c>
    </row>
    <row r="24" spans="1:59" x14ac:dyDescent="0.35">
      <c r="A24" s="23">
        <v>2019004</v>
      </c>
      <c r="B24" s="24">
        <v>44020.25</v>
      </c>
      <c r="C24" s="26">
        <v>11.420695</v>
      </c>
      <c r="D24" s="21"/>
      <c r="E24" s="25">
        <v>1930</v>
      </c>
      <c r="F24" s="27">
        <v>0.45341134</v>
      </c>
      <c r="G24" s="21"/>
      <c r="H24" s="26">
        <v>15.138449</v>
      </c>
      <c r="I24" s="25">
        <v>269.94301999999999</v>
      </c>
      <c r="J24" s="23" t="str">
        <f>CHOOSE(1+ABS(ROUND(Table7[[#This Row],[WINDDIR_AVG °AZ]]/45,0)),"N","NE","E","SE","S","SW","W","NW","N")</f>
        <v>W</v>
      </c>
      <c r="K24" s="21">
        <v>9.5141544000000007</v>
      </c>
      <c r="L24" s="21">
        <v>4.6710000000000003</v>
      </c>
      <c r="M24" s="21"/>
      <c r="N24" s="21">
        <v>35.408999999999999</v>
      </c>
      <c r="O24" s="21"/>
      <c r="P24" s="21">
        <v>21.330448000000001</v>
      </c>
      <c r="Q24" s="21">
        <v>0.65600002000000002</v>
      </c>
      <c r="R24" s="21"/>
      <c r="S24" s="21">
        <v>32.736164000000002</v>
      </c>
      <c r="T24" s="21">
        <v>0.16800000000000001</v>
      </c>
      <c r="U24" s="21"/>
      <c r="V24" s="21">
        <v>13.824316</v>
      </c>
      <c r="W24" s="21">
        <v>0.40700001000000002</v>
      </c>
      <c r="X24" s="21"/>
      <c r="Y24" s="21">
        <v>17.703503000000001</v>
      </c>
      <c r="Z24" s="21">
        <v>0.12800001</v>
      </c>
      <c r="AA24" s="21"/>
      <c r="AB24" s="21">
        <v>3.2737997000000001</v>
      </c>
      <c r="AC24" s="21">
        <v>2.927</v>
      </c>
      <c r="AD24" s="21"/>
      <c r="AE24" s="21">
        <v>162.25954999999999</v>
      </c>
      <c r="AF24" s="21">
        <v>3.45</v>
      </c>
      <c r="AG24" s="21"/>
      <c r="AH24" s="21">
        <v>73.353531000000004</v>
      </c>
      <c r="AI24" s="21">
        <v>4.5500002000000004</v>
      </c>
      <c r="AJ24" s="21"/>
      <c r="AK24" s="21">
        <v>73.381293999999997</v>
      </c>
      <c r="AL24" s="21">
        <v>0.31200000999999999</v>
      </c>
      <c r="AM24" s="21"/>
      <c r="AN24" s="21">
        <v>8.8003836</v>
      </c>
      <c r="AO24" s="21">
        <v>1156.5</v>
      </c>
      <c r="AP24" s="21"/>
      <c r="AQ24" s="21"/>
      <c r="AR24" s="21"/>
      <c r="AS24" s="33" t="s">
        <v>111</v>
      </c>
      <c r="AT24" s="21">
        <v>1.6136507</v>
      </c>
      <c r="AU24" s="21">
        <v>250.97951</v>
      </c>
      <c r="AV24" s="21">
        <v>155.53522000000001</v>
      </c>
      <c r="AW24" s="21">
        <v>46.957358999999997</v>
      </c>
      <c r="AX24" s="21"/>
      <c r="AY24" s="21"/>
      <c r="AZ24" s="25">
        <v>53</v>
      </c>
      <c r="BA24" s="25">
        <v>95</v>
      </c>
      <c r="BB24" s="25">
        <v>310</v>
      </c>
      <c r="BC24" s="25">
        <v>46</v>
      </c>
      <c r="BD24" s="25" t="s">
        <v>112</v>
      </c>
      <c r="BE24" s="25">
        <v>385</v>
      </c>
      <c r="BF24" s="25">
        <v>49</v>
      </c>
      <c r="BG24" s="21" t="s">
        <v>112</v>
      </c>
    </row>
    <row r="25" spans="1:59" x14ac:dyDescent="0.35">
      <c r="A25" s="23">
        <v>2019001</v>
      </c>
      <c r="B25" s="24">
        <v>44020.75</v>
      </c>
      <c r="C25" s="26">
        <v>4.4072699999999996</v>
      </c>
      <c r="D25" s="21"/>
      <c r="E25" s="25">
        <v>1096</v>
      </c>
      <c r="F25" s="27">
        <v>0.59907341000000003</v>
      </c>
      <c r="G25" s="21"/>
      <c r="H25" s="26">
        <v>15.832345</v>
      </c>
      <c r="I25" s="25">
        <v>283.4649</v>
      </c>
      <c r="J25" s="23" t="str">
        <f>CHOOSE(1+ABS(ROUND(Table7[[#This Row],[WINDDIR_AVG °AZ]]/45,0)),"N","NE","E","SE","S","SW","W","NW","N")</f>
        <v>W</v>
      </c>
      <c r="K25" s="21">
        <v>8.0325451000000001</v>
      </c>
      <c r="L25" s="21">
        <v>6.3189998000000003</v>
      </c>
      <c r="M25" s="21"/>
      <c r="N25" s="21">
        <v>34.928001000000002</v>
      </c>
      <c r="O25" s="21"/>
      <c r="P25" s="21">
        <v>0.47973370999999998</v>
      </c>
      <c r="Q25" s="21">
        <v>1.181</v>
      </c>
      <c r="R25" s="21"/>
      <c r="S25" s="21">
        <v>58.935077999999997</v>
      </c>
      <c r="T25" s="21">
        <v>0.183</v>
      </c>
      <c r="U25" s="21"/>
      <c r="V25" s="21">
        <v>15.058630000000001</v>
      </c>
      <c r="W25" s="21">
        <v>8.6999996999999996E-2</v>
      </c>
      <c r="X25" s="21"/>
      <c r="Y25" s="21">
        <v>3.784287</v>
      </c>
      <c r="Z25" s="21">
        <v>0.19599999000000001</v>
      </c>
      <c r="AA25" s="21"/>
      <c r="AB25" s="21">
        <v>5.0130056999999999</v>
      </c>
      <c r="AC25" s="21">
        <v>3.2119998999999999</v>
      </c>
      <c r="AD25" s="21"/>
      <c r="AE25" s="21">
        <v>178.05865</v>
      </c>
      <c r="AF25" s="21">
        <v>3.54</v>
      </c>
      <c r="AG25" s="21"/>
      <c r="AH25" s="21">
        <v>75.267105000000001</v>
      </c>
      <c r="AI25" s="21">
        <v>5.2849997999999996</v>
      </c>
      <c r="AJ25" s="21"/>
      <c r="AK25" s="21">
        <v>85.235198999999994</v>
      </c>
      <c r="AL25" s="21">
        <v>0.17399998999999999</v>
      </c>
      <c r="AM25" s="21"/>
      <c r="AN25" s="21">
        <v>4.9079060999999999</v>
      </c>
      <c r="AO25" s="21">
        <v>724.25</v>
      </c>
      <c r="AP25" s="21"/>
      <c r="AQ25" s="21"/>
      <c r="AR25" s="21"/>
      <c r="AS25" s="33" t="s">
        <v>111</v>
      </c>
      <c r="AT25" s="21">
        <v>1.5798665000000001</v>
      </c>
      <c r="AU25" s="21">
        <v>261.32605000000001</v>
      </c>
      <c r="AV25" s="21">
        <v>165.4102</v>
      </c>
      <c r="AW25" s="21">
        <v>44.953220000000002</v>
      </c>
      <c r="AX25" s="21"/>
      <c r="AY25" s="21"/>
      <c r="AZ25" s="25">
        <v>0</v>
      </c>
      <c r="BA25" s="25">
        <v>490</v>
      </c>
      <c r="BB25" s="25">
        <v>500</v>
      </c>
      <c r="BC25" s="25">
        <v>42</v>
      </c>
      <c r="BD25" s="25" t="s">
        <v>112</v>
      </c>
      <c r="BE25" s="25">
        <v>383</v>
      </c>
      <c r="BF25" s="25">
        <v>48</v>
      </c>
      <c r="BG25" s="21" t="s">
        <v>112</v>
      </c>
    </row>
    <row r="26" spans="1:59" x14ac:dyDescent="0.35">
      <c r="A26" s="23">
        <v>2019302</v>
      </c>
      <c r="B26" s="24">
        <v>44023.25</v>
      </c>
      <c r="C26" s="26">
        <v>3.9991655000000002</v>
      </c>
      <c r="D26" s="21"/>
      <c r="E26" s="25">
        <v>397</v>
      </c>
      <c r="F26" s="27">
        <v>0.63892888999999997</v>
      </c>
      <c r="G26" s="21"/>
      <c r="H26" s="26">
        <v>15.997876</v>
      </c>
      <c r="I26" s="25">
        <v>137.00810000000001</v>
      </c>
      <c r="J26" s="23" t="str">
        <f>CHOOSE(1+ABS(ROUND(Table7[[#This Row],[WINDDIR_AVG °AZ]]/45,0)),"N","NE","E","SE","S","SW","W","NW","N")</f>
        <v>SE</v>
      </c>
      <c r="K26" s="21">
        <v>12.864414999999999</v>
      </c>
      <c r="L26" s="21">
        <v>5.9879999000000002</v>
      </c>
      <c r="M26" s="21"/>
      <c r="N26" s="21">
        <v>12.911</v>
      </c>
      <c r="O26" s="21"/>
      <c r="P26" s="21">
        <v>1.0280164000000001</v>
      </c>
      <c r="Q26" s="21">
        <v>0.64800000000000002</v>
      </c>
      <c r="R26" s="21"/>
      <c r="S26" s="21">
        <v>32.336945</v>
      </c>
      <c r="T26" s="21">
        <v>0.191</v>
      </c>
      <c r="U26" s="21"/>
      <c r="V26" s="21">
        <v>15.71693</v>
      </c>
      <c r="W26" s="21">
        <v>0.33100000000000002</v>
      </c>
      <c r="X26" s="21"/>
      <c r="Y26" s="21">
        <v>14.397690000000001</v>
      </c>
      <c r="Z26" s="21">
        <v>4.1000001000000001E-2</v>
      </c>
      <c r="AA26" s="21"/>
      <c r="AB26" s="21">
        <v>1.0486389</v>
      </c>
      <c r="AC26" s="21">
        <v>0.65499996999999999</v>
      </c>
      <c r="AD26" s="21"/>
      <c r="AE26" s="21">
        <v>36.310214999999999</v>
      </c>
      <c r="AF26" s="21">
        <v>1.2050000000000001</v>
      </c>
      <c r="AG26" s="21"/>
      <c r="AH26" s="21">
        <v>25.620581000000001</v>
      </c>
      <c r="AI26" s="21">
        <v>1.641</v>
      </c>
      <c r="AJ26" s="21"/>
      <c r="AK26" s="21">
        <v>26.465651000000001</v>
      </c>
      <c r="AL26" s="21">
        <v>0.42300000999999998</v>
      </c>
      <c r="AM26" s="21"/>
      <c r="AN26" s="21">
        <v>11.931290000000001</v>
      </c>
      <c r="AO26" s="21">
        <v>410.08334000000002</v>
      </c>
      <c r="AP26" s="21"/>
      <c r="AQ26" s="21"/>
      <c r="AR26" s="21"/>
      <c r="AS26" s="33" t="s">
        <v>111</v>
      </c>
      <c r="AT26" s="21">
        <v>1.5750576000000001</v>
      </c>
      <c r="AU26" s="21">
        <v>100.83129</v>
      </c>
      <c r="AV26" s="21">
        <v>64.017525000000006</v>
      </c>
      <c r="AW26" s="21">
        <v>44.663670000000003</v>
      </c>
      <c r="AX26" s="21"/>
      <c r="AY26" s="21"/>
      <c r="AZ26" s="25">
        <v>26</v>
      </c>
      <c r="BA26" s="25">
        <v>260</v>
      </c>
      <c r="BB26" s="25">
        <v>250</v>
      </c>
      <c r="BC26" s="25">
        <v>26</v>
      </c>
      <c r="BD26" s="25" t="s">
        <v>112</v>
      </c>
      <c r="BE26" s="25">
        <v>10</v>
      </c>
      <c r="BF26" s="25">
        <v>21</v>
      </c>
      <c r="BG26" s="21" t="s">
        <v>112</v>
      </c>
    </row>
    <row r="27" spans="1:59" x14ac:dyDescent="0.35">
      <c r="A27" s="23">
        <v>2019404</v>
      </c>
      <c r="B27" s="24">
        <v>44024.25</v>
      </c>
      <c r="C27" s="26">
        <v>4.1939811999999996</v>
      </c>
      <c r="D27" s="21"/>
      <c r="E27" s="25">
        <v>54</v>
      </c>
      <c r="F27" s="27">
        <v>0.50472682999999996</v>
      </c>
      <c r="G27" s="21"/>
      <c r="H27" s="26">
        <v>15.513427999999999</v>
      </c>
      <c r="I27" s="25">
        <v>260.77847000000003</v>
      </c>
      <c r="J27" s="23" t="str">
        <f>CHOOSE(1+ABS(ROUND(Table7[[#This Row],[WINDDIR_AVG °AZ]]/45,0)),"N","NE","E","SE","S","SW","W","NW","N")</f>
        <v>W</v>
      </c>
      <c r="K27" s="21">
        <v>8.9625348999999996</v>
      </c>
      <c r="L27" s="21">
        <v>5.3949999999999996</v>
      </c>
      <c r="M27" s="21"/>
      <c r="N27" s="21"/>
      <c r="O27" s="21"/>
      <c r="P27" s="21">
        <v>4.0271707000000001</v>
      </c>
      <c r="Q27" s="21"/>
      <c r="R27" s="21"/>
      <c r="S27" s="21"/>
      <c r="T27" s="21"/>
      <c r="U27" s="21"/>
      <c r="V27" s="21"/>
      <c r="W27" s="21"/>
      <c r="X27" s="21"/>
      <c r="Y27" s="21"/>
      <c r="Z27" s="21"/>
      <c r="AA27" s="21"/>
      <c r="AB27" s="21"/>
      <c r="AC27" s="21">
        <v>0.54200000000000004</v>
      </c>
      <c r="AD27" s="21"/>
      <c r="AE27" s="21">
        <v>30.046011</v>
      </c>
      <c r="AF27" s="21">
        <v>1.4910000999999999</v>
      </c>
      <c r="AG27" s="21"/>
      <c r="AH27" s="21">
        <v>31.701483</v>
      </c>
      <c r="AI27" s="21">
        <v>1.5920000000000001</v>
      </c>
      <c r="AJ27" s="21"/>
      <c r="AK27" s="21">
        <v>25.67539</v>
      </c>
      <c r="AL27" s="21">
        <v>0.10199999999999999</v>
      </c>
      <c r="AM27" s="21"/>
      <c r="AN27" s="21">
        <v>2.8770484999999999</v>
      </c>
      <c r="AO27" s="21"/>
      <c r="AP27" s="21"/>
      <c r="AQ27" s="21"/>
      <c r="AR27" s="21"/>
      <c r="AS27" s="33" t="s">
        <v>111</v>
      </c>
      <c r="AT27" s="21"/>
      <c r="AU27" s="21"/>
      <c r="AV27" s="21">
        <v>60.253922000000003</v>
      </c>
      <c r="AW27" s="21"/>
      <c r="AX27" s="21"/>
      <c r="AY27" s="21"/>
      <c r="AZ27" s="25" t="s">
        <v>112</v>
      </c>
      <c r="BA27" s="25" t="s">
        <v>112</v>
      </c>
      <c r="BB27" s="25" t="s">
        <v>112</v>
      </c>
      <c r="BC27" s="25" t="s">
        <v>112</v>
      </c>
      <c r="BD27" s="25" t="s">
        <v>112</v>
      </c>
      <c r="BE27" s="25" t="s">
        <v>112</v>
      </c>
      <c r="BF27" s="25" t="s">
        <v>112</v>
      </c>
      <c r="BG27" s="21" t="s">
        <v>112</v>
      </c>
    </row>
    <row r="28" spans="1:59" x14ac:dyDescent="0.35">
      <c r="A28" s="23">
        <v>2019602</v>
      </c>
      <c r="B28" s="24">
        <v>44026.25</v>
      </c>
      <c r="C28" s="26">
        <v>7.7835555000000003</v>
      </c>
      <c r="D28" s="21"/>
      <c r="E28" s="25">
        <v>330</v>
      </c>
      <c r="F28" s="27">
        <v>0.49363880999999998</v>
      </c>
      <c r="G28" s="21"/>
      <c r="H28" s="26">
        <v>11.240372000000001</v>
      </c>
      <c r="I28" s="25">
        <v>329.65390000000002</v>
      </c>
      <c r="J28" s="23" t="str">
        <f>CHOOSE(1+ABS(ROUND(Table7[[#This Row],[WINDDIR_AVG °AZ]]/45,0)),"N","NE","E","SE","S","SW","W","NW","N")</f>
        <v>NW</v>
      </c>
      <c r="K28" s="21">
        <v>8.5488938999999995</v>
      </c>
      <c r="L28" s="21">
        <v>6.4520001000000002</v>
      </c>
      <c r="M28" s="21"/>
      <c r="N28" s="21">
        <v>19.865998999999999</v>
      </c>
      <c r="O28" s="21"/>
      <c r="P28" s="21">
        <v>0.35318305999999999</v>
      </c>
      <c r="Q28" s="21">
        <v>0.93000000999999999</v>
      </c>
      <c r="R28" s="21"/>
      <c r="S28" s="21">
        <v>46.409500000000001</v>
      </c>
      <c r="T28" s="21">
        <v>7.1000002000000006E-2</v>
      </c>
      <c r="U28" s="21"/>
      <c r="V28" s="21">
        <v>5.8424190999999999</v>
      </c>
      <c r="W28" s="21">
        <v>3.2000002E-2</v>
      </c>
      <c r="X28" s="21"/>
      <c r="Y28" s="21">
        <v>1.3919216000000001</v>
      </c>
      <c r="Z28" s="21">
        <v>5.9999998999999998E-2</v>
      </c>
      <c r="AA28" s="21"/>
      <c r="AB28" s="21">
        <v>1.5345936</v>
      </c>
      <c r="AC28" s="21">
        <v>1.8580000000000001</v>
      </c>
      <c r="AD28" s="21"/>
      <c r="AE28" s="21">
        <v>102.99905</v>
      </c>
      <c r="AF28" s="21">
        <v>1.4910000999999999</v>
      </c>
      <c r="AG28" s="21"/>
      <c r="AH28" s="21">
        <v>31.701483</v>
      </c>
      <c r="AI28" s="21">
        <v>2.4030000999999999</v>
      </c>
      <c r="AJ28" s="21"/>
      <c r="AK28" s="21">
        <v>38.755001</v>
      </c>
      <c r="AL28" s="21">
        <v>0.114</v>
      </c>
      <c r="AM28" s="21"/>
      <c r="AN28" s="21">
        <v>3.2155247</v>
      </c>
      <c r="AO28" s="21">
        <v>586</v>
      </c>
      <c r="AP28" s="21"/>
      <c r="AQ28" s="21"/>
      <c r="AR28" s="21"/>
      <c r="AS28" s="33" t="s">
        <v>111</v>
      </c>
      <c r="AT28" s="21">
        <v>2.1518106000000001</v>
      </c>
      <c r="AU28" s="21">
        <v>158.52823000000001</v>
      </c>
      <c r="AV28" s="21">
        <v>73.672011999999995</v>
      </c>
      <c r="AW28" s="21">
        <v>73.088829000000004</v>
      </c>
      <c r="AX28" s="21"/>
      <c r="AY28" s="21"/>
      <c r="AZ28" s="25">
        <v>45</v>
      </c>
      <c r="BA28" s="25">
        <v>310</v>
      </c>
      <c r="BB28" s="25">
        <v>270</v>
      </c>
      <c r="BC28" s="25">
        <v>0</v>
      </c>
      <c r="BD28" s="25" t="s">
        <v>112</v>
      </c>
      <c r="BE28" s="25">
        <v>30</v>
      </c>
      <c r="BF28" s="25">
        <v>46</v>
      </c>
      <c r="BG28" s="21" t="s">
        <v>112</v>
      </c>
    </row>
    <row r="29" spans="1:59" x14ac:dyDescent="0.35">
      <c r="A29" s="23">
        <v>2019603</v>
      </c>
      <c r="B29" s="24">
        <v>44026.75</v>
      </c>
      <c r="C29" s="26">
        <v>8.2768964999999994</v>
      </c>
      <c r="D29" s="21"/>
      <c r="E29" s="25">
        <v>224</v>
      </c>
      <c r="F29" s="27">
        <v>0.55902505000000002</v>
      </c>
      <c r="G29" s="21"/>
      <c r="H29" s="26">
        <v>11.848874</v>
      </c>
      <c r="I29" s="25">
        <v>140.19287</v>
      </c>
      <c r="J29" s="23" t="str">
        <f>CHOOSE(1+ABS(ROUND(Table7[[#This Row],[WINDDIR_AVG °AZ]]/45,0)),"N","NE","E","SE","S","SW","W","NW","N")</f>
        <v>SE</v>
      </c>
      <c r="K29" s="21">
        <v>4.8328071000000001</v>
      </c>
      <c r="L29" s="21">
        <v>6.25</v>
      </c>
      <c r="M29" s="21"/>
      <c r="N29" s="21">
        <v>12.956</v>
      </c>
      <c r="O29" s="21"/>
      <c r="P29" s="21">
        <v>0.56234132999999997</v>
      </c>
      <c r="Q29" s="21">
        <v>1.1390001000000001</v>
      </c>
      <c r="R29" s="21"/>
      <c r="S29" s="21">
        <v>56.839165000000001</v>
      </c>
      <c r="T29" s="21">
        <v>0.16400000000000001</v>
      </c>
      <c r="U29" s="21"/>
      <c r="V29" s="21">
        <v>13.495165999999999</v>
      </c>
      <c r="W29" s="21">
        <v>3.2000002E-2</v>
      </c>
      <c r="X29" s="21"/>
      <c r="Y29" s="21">
        <v>1.3919216000000001</v>
      </c>
      <c r="Z29" s="21">
        <v>9.6000001000000001E-2</v>
      </c>
      <c r="AA29" s="21"/>
      <c r="AB29" s="21">
        <v>2.4553497000000002</v>
      </c>
      <c r="AC29" s="21">
        <v>0.56599997999999996</v>
      </c>
      <c r="AD29" s="21"/>
      <c r="AE29" s="21">
        <v>31.376463000000001</v>
      </c>
      <c r="AF29" s="21">
        <v>1.2509999999999999</v>
      </c>
      <c r="AG29" s="21"/>
      <c r="AH29" s="21">
        <v>26.598628999999999</v>
      </c>
      <c r="AI29" s="21">
        <v>1.419</v>
      </c>
      <c r="AJ29" s="21"/>
      <c r="AK29" s="21">
        <v>22.885287999999999</v>
      </c>
      <c r="AL29" s="21">
        <v>9.8999999000000005E-2</v>
      </c>
      <c r="AM29" s="21"/>
      <c r="AN29" s="21">
        <v>2.7924294000000001</v>
      </c>
      <c r="AO29" s="21">
        <v>414.25</v>
      </c>
      <c r="AP29" s="21"/>
      <c r="AQ29" s="21"/>
      <c r="AR29" s="21"/>
      <c r="AS29" s="33" t="s">
        <v>111</v>
      </c>
      <c r="AT29" s="21">
        <v>2.0299141000000001</v>
      </c>
      <c r="AU29" s="21">
        <v>106.11649</v>
      </c>
      <c r="AV29" s="21">
        <v>52.276344000000002</v>
      </c>
      <c r="AW29" s="21">
        <v>67.983063000000001</v>
      </c>
      <c r="AX29" s="21"/>
      <c r="AY29" s="21"/>
      <c r="AZ29" s="25">
        <v>89</v>
      </c>
      <c r="BA29" s="25">
        <v>210</v>
      </c>
      <c r="BB29" s="25">
        <v>220</v>
      </c>
      <c r="BC29" s="25">
        <v>18</v>
      </c>
      <c r="BD29" s="25" t="s">
        <v>112</v>
      </c>
      <c r="BE29" s="25">
        <v>0</v>
      </c>
      <c r="BF29" s="25">
        <v>22</v>
      </c>
      <c r="BG29" s="21" t="s">
        <v>112</v>
      </c>
    </row>
    <row r="30" spans="1:59" x14ac:dyDescent="0.35">
      <c r="A30" s="23">
        <v>2019704</v>
      </c>
      <c r="B30" s="24">
        <v>44027.25</v>
      </c>
      <c r="C30" s="26">
        <v>6.0214138000000004</v>
      </c>
      <c r="D30" s="21"/>
      <c r="E30" s="25">
        <v>89</v>
      </c>
      <c r="F30" s="27">
        <v>0.56068801999999995</v>
      </c>
      <c r="G30" s="21"/>
      <c r="H30" s="26">
        <v>11.526294</v>
      </c>
      <c r="I30" s="25">
        <v>100.99666999999999</v>
      </c>
      <c r="J30" s="23" t="str">
        <f>CHOOSE(1+ABS(ROUND(Table7[[#This Row],[WINDDIR_AVG °AZ]]/45,0)),"N","NE","E","SE","S","SW","W","NW","N")</f>
        <v>E</v>
      </c>
      <c r="K30" s="21">
        <v>4.6248274</v>
      </c>
      <c r="L30" s="21">
        <v>6.4229998999999998</v>
      </c>
      <c r="M30" s="21"/>
      <c r="N30" s="21"/>
      <c r="O30" s="21"/>
      <c r="P30" s="21">
        <v>0.37757233000000001</v>
      </c>
      <c r="Q30" s="21">
        <v>1.016</v>
      </c>
      <c r="R30" s="21"/>
      <c r="S30" s="21">
        <v>50.701134000000003</v>
      </c>
      <c r="T30" s="21">
        <v>0.17499999999999999</v>
      </c>
      <c r="U30" s="21"/>
      <c r="V30" s="21">
        <v>14.40033</v>
      </c>
      <c r="W30" s="21">
        <v>9.1999999999999998E-2</v>
      </c>
      <c r="X30" s="21"/>
      <c r="Y30" s="21">
        <v>4.0017747999999997</v>
      </c>
      <c r="Z30" s="21">
        <v>0.19400001</v>
      </c>
      <c r="AA30" s="21"/>
      <c r="AB30" s="21">
        <v>4.9618526000000003</v>
      </c>
      <c r="AC30" s="21">
        <v>1.5089999000000001</v>
      </c>
      <c r="AD30" s="21"/>
      <c r="AE30" s="21">
        <v>83.652084000000002</v>
      </c>
      <c r="AF30" s="21">
        <v>1.575</v>
      </c>
      <c r="AG30" s="21"/>
      <c r="AH30" s="21">
        <v>33.487479999999998</v>
      </c>
      <c r="AI30" s="21">
        <v>2.895</v>
      </c>
      <c r="AJ30" s="21"/>
      <c r="AK30" s="21">
        <v>46.689857000000003</v>
      </c>
      <c r="AL30" s="21">
        <v>0.153</v>
      </c>
      <c r="AM30" s="21"/>
      <c r="AN30" s="21">
        <v>4.3155726999999997</v>
      </c>
      <c r="AO30" s="21"/>
      <c r="AP30" s="21"/>
      <c r="AQ30" s="21"/>
      <c r="AR30" s="21"/>
      <c r="AS30" s="33" t="s">
        <v>111</v>
      </c>
      <c r="AT30" s="21">
        <v>1.8710696</v>
      </c>
      <c r="AU30" s="21">
        <v>158.09211999999999</v>
      </c>
      <c r="AV30" s="21">
        <v>84.492912000000004</v>
      </c>
      <c r="AW30" s="21">
        <v>60.679099999999998</v>
      </c>
      <c r="AX30" s="21"/>
      <c r="AY30" s="21"/>
      <c r="AZ30" s="25" t="s">
        <v>112</v>
      </c>
      <c r="BA30" s="25" t="s">
        <v>112</v>
      </c>
      <c r="BB30" s="25" t="s">
        <v>112</v>
      </c>
      <c r="BC30" s="25" t="s">
        <v>112</v>
      </c>
      <c r="BD30" s="25" t="s">
        <v>112</v>
      </c>
      <c r="BE30" s="25" t="s">
        <v>112</v>
      </c>
      <c r="BF30" s="25" t="s">
        <v>112</v>
      </c>
      <c r="BG30" s="21" t="s">
        <v>112</v>
      </c>
    </row>
    <row r="31" spans="1:59" x14ac:dyDescent="0.35">
      <c r="A31" s="23">
        <v>2019802</v>
      </c>
      <c r="B31" s="24">
        <v>44028.25</v>
      </c>
      <c r="C31" s="26">
        <v>11.083608999999999</v>
      </c>
      <c r="D31" s="21"/>
      <c r="E31" s="25">
        <v>213</v>
      </c>
      <c r="F31" s="27">
        <v>1.3952297</v>
      </c>
      <c r="G31" s="21"/>
      <c r="H31" s="26">
        <v>12.795579</v>
      </c>
      <c r="I31" s="25">
        <v>213.25961000000001</v>
      </c>
      <c r="J31" s="23" t="str">
        <f>CHOOSE(1+ABS(ROUND(Table7[[#This Row],[WINDDIR_AVG °AZ]]/45,0)),"N","NE","E","SE","S","SW","W","NW","N")</f>
        <v>SW</v>
      </c>
      <c r="K31" s="21">
        <v>9.1314945000000005</v>
      </c>
      <c r="L31" s="21">
        <v>6.0689998000000003</v>
      </c>
      <c r="M31" s="21"/>
      <c r="N31" s="21">
        <v>45.298000000000002</v>
      </c>
      <c r="O31" s="21"/>
      <c r="P31" s="21">
        <v>0.85310059999999999</v>
      </c>
      <c r="Q31" s="21">
        <v>2.6140001000000002</v>
      </c>
      <c r="R31" s="21"/>
      <c r="S31" s="21">
        <v>130.44562999999999</v>
      </c>
      <c r="T31" s="21">
        <v>0.33199999000000002</v>
      </c>
      <c r="U31" s="21"/>
      <c r="V31" s="21">
        <v>27.319481</v>
      </c>
      <c r="W31" s="21">
        <v>0.19599999000000001</v>
      </c>
      <c r="X31" s="21"/>
      <c r="Y31" s="21">
        <v>8.5255203000000002</v>
      </c>
      <c r="Z31" s="21">
        <v>7.2999998999999996E-2</v>
      </c>
      <c r="AA31" s="21"/>
      <c r="AB31" s="21">
        <v>1.8670888000000001</v>
      </c>
      <c r="AC31" s="21">
        <v>3.6440001</v>
      </c>
      <c r="AD31" s="21"/>
      <c r="AE31" s="21">
        <v>202.00676000000001</v>
      </c>
      <c r="AF31" s="21">
        <v>2.8329998999999999</v>
      </c>
      <c r="AG31" s="21"/>
      <c r="AH31" s="21">
        <v>60.234943000000001</v>
      </c>
      <c r="AI31" s="21">
        <v>9.1649999999999991</v>
      </c>
      <c r="AJ31" s="21"/>
      <c r="AK31" s="21">
        <v>147.8109</v>
      </c>
      <c r="AL31" s="21">
        <v>0.34599998999999998</v>
      </c>
      <c r="AM31" s="21"/>
      <c r="AN31" s="21">
        <v>9.7593993999999995</v>
      </c>
      <c r="AO31" s="21">
        <v>1574</v>
      </c>
      <c r="AP31" s="21"/>
      <c r="AQ31" s="21"/>
      <c r="AR31" s="21"/>
      <c r="AS31" s="33" t="s">
        <v>111</v>
      </c>
      <c r="AT31" s="21">
        <v>1.7034100999999999</v>
      </c>
      <c r="AU31" s="21">
        <v>371.01166000000001</v>
      </c>
      <c r="AV31" s="21">
        <v>217.80524</v>
      </c>
      <c r="AW31" s="21">
        <v>52.038730999999999</v>
      </c>
      <c r="AX31" s="21"/>
      <c r="AY31" s="21"/>
      <c r="AZ31" s="25">
        <v>59</v>
      </c>
      <c r="BA31" s="25">
        <v>560</v>
      </c>
      <c r="BB31" s="25">
        <v>730</v>
      </c>
      <c r="BC31" s="25" t="s">
        <v>112</v>
      </c>
      <c r="BD31" s="25" t="s">
        <v>112</v>
      </c>
      <c r="BE31" s="25">
        <v>630</v>
      </c>
      <c r="BF31" s="25">
        <v>38</v>
      </c>
      <c r="BG31" s="21" t="s">
        <v>112</v>
      </c>
    </row>
    <row r="32" spans="1:59" x14ac:dyDescent="0.35">
      <c r="A32" s="23">
        <v>2019803</v>
      </c>
      <c r="B32" s="24">
        <v>44028.75</v>
      </c>
      <c r="C32" s="26">
        <v>10.170045999999999</v>
      </c>
      <c r="D32" s="21"/>
      <c r="E32" s="25">
        <v>1129</v>
      </c>
      <c r="F32" s="27">
        <v>1.5946627</v>
      </c>
      <c r="G32" s="21"/>
      <c r="H32" s="26">
        <v>13.481413</v>
      </c>
      <c r="I32" s="25">
        <v>238.05734000000001</v>
      </c>
      <c r="J32" s="23" t="str">
        <f>CHOOSE(1+ABS(ROUND(Table7[[#This Row],[WINDDIR_AVG °AZ]]/45,0)),"N","NE","E","SE","S","SW","W","NW","N")</f>
        <v>SW</v>
      </c>
      <c r="K32" s="21">
        <v>9.3520755999999992</v>
      </c>
      <c r="L32" s="21">
        <v>4.6430001000000001</v>
      </c>
      <c r="M32" s="21"/>
      <c r="N32" s="21">
        <v>29.271000000000001</v>
      </c>
      <c r="O32" s="21"/>
      <c r="P32" s="21">
        <v>22.750966999999999</v>
      </c>
      <c r="Q32" s="21">
        <v>0.54400002999999997</v>
      </c>
      <c r="R32" s="21"/>
      <c r="S32" s="21">
        <v>27.147061999999998</v>
      </c>
      <c r="T32" s="21">
        <v>0.113</v>
      </c>
      <c r="U32" s="21"/>
      <c r="V32" s="21">
        <v>9.2984981999999992</v>
      </c>
      <c r="W32" s="21">
        <v>0.12800001</v>
      </c>
      <c r="X32" s="21"/>
      <c r="Y32" s="21">
        <v>5.5676866</v>
      </c>
      <c r="Z32" s="21">
        <v>5.8999999999999997E-2</v>
      </c>
      <c r="AA32" s="21"/>
      <c r="AB32" s="21">
        <v>1.5090170000000001</v>
      </c>
      <c r="AC32" s="21">
        <v>1.9730000000000001</v>
      </c>
      <c r="AD32" s="21"/>
      <c r="AE32" s="21">
        <v>109.37412999999999</v>
      </c>
      <c r="AF32" s="21">
        <v>2.2149999</v>
      </c>
      <c r="AG32" s="21"/>
      <c r="AH32" s="21">
        <v>47.095092999999999</v>
      </c>
      <c r="AI32" s="21">
        <v>5.0580001000000001</v>
      </c>
      <c r="AJ32" s="21"/>
      <c r="AK32" s="21">
        <v>81.574196000000001</v>
      </c>
      <c r="AL32" s="21">
        <v>0.25900000000000001</v>
      </c>
      <c r="AM32" s="21"/>
      <c r="AN32" s="21">
        <v>7.3054465999999998</v>
      </c>
      <c r="AO32" s="21">
        <v>795.5</v>
      </c>
      <c r="AP32" s="21"/>
      <c r="AQ32" s="21"/>
      <c r="AR32" s="21"/>
      <c r="AS32" s="33" t="s">
        <v>111</v>
      </c>
      <c r="AT32" s="21">
        <v>1.2906017000000001</v>
      </c>
      <c r="AU32" s="21">
        <v>175.48922999999999</v>
      </c>
      <c r="AV32" s="21">
        <v>135.97472999999999</v>
      </c>
      <c r="AW32" s="21">
        <v>25.373398000000002</v>
      </c>
      <c r="AX32" s="21"/>
      <c r="AY32" s="21"/>
      <c r="AZ32" s="25">
        <v>40</v>
      </c>
      <c r="BA32" s="25">
        <v>440</v>
      </c>
      <c r="BB32" s="25">
        <v>440</v>
      </c>
      <c r="BC32" s="25">
        <v>39</v>
      </c>
      <c r="BD32" s="25" t="s">
        <v>112</v>
      </c>
      <c r="BE32" s="25">
        <v>210</v>
      </c>
      <c r="BF32" s="25">
        <v>76</v>
      </c>
      <c r="BG32" s="21" t="s">
        <v>112</v>
      </c>
    </row>
    <row r="33" spans="1:59" x14ac:dyDescent="0.35">
      <c r="A33" s="23">
        <v>2020002</v>
      </c>
      <c r="B33" s="24">
        <v>44030.25</v>
      </c>
      <c r="C33" s="26">
        <v>5.2792120000000002</v>
      </c>
      <c r="D33" s="21"/>
      <c r="E33" s="25">
        <v>225</v>
      </c>
      <c r="F33" s="27">
        <v>0.58341067999999996</v>
      </c>
      <c r="G33" s="21"/>
      <c r="H33" s="26">
        <v>13.682219</v>
      </c>
      <c r="I33" s="25">
        <v>295.50603999999998</v>
      </c>
      <c r="J33" s="23" t="str">
        <f>CHOOSE(1+ABS(ROUND(Table7[[#This Row],[WINDDIR_AVG °AZ]]/45,0)),"N","NE","E","SE","S","SW","W","NW","N")</f>
        <v>NW</v>
      </c>
      <c r="K33" s="21">
        <v>14.71635</v>
      </c>
      <c r="L33" s="21">
        <v>5.5990000000000002</v>
      </c>
      <c r="M33" s="21"/>
      <c r="N33" s="21">
        <v>23.920999999999999</v>
      </c>
      <c r="O33" s="21"/>
      <c r="P33" s="21">
        <v>2.5176770999999998</v>
      </c>
      <c r="Q33" s="21">
        <v>0.26199999000000002</v>
      </c>
      <c r="R33" s="21"/>
      <c r="S33" s="21">
        <v>13.074505</v>
      </c>
      <c r="T33" s="21">
        <v>3.7999999E-2</v>
      </c>
      <c r="U33" s="21"/>
      <c r="V33" s="21">
        <v>3.1269285999999998</v>
      </c>
      <c r="W33" s="21">
        <v>3.5999997999999998E-2</v>
      </c>
      <c r="X33" s="21"/>
      <c r="Y33" s="21">
        <v>1.5659118999999999</v>
      </c>
      <c r="Z33" s="21">
        <v>7.9000003999999999E-2</v>
      </c>
      <c r="AA33" s="21"/>
      <c r="AB33" s="21">
        <v>2.0205481000000001</v>
      </c>
      <c r="AC33" s="21">
        <v>2.4319999000000001</v>
      </c>
      <c r="AD33" s="21"/>
      <c r="AE33" s="21">
        <v>134.81899999999999</v>
      </c>
      <c r="AF33" s="21">
        <v>2.3559999</v>
      </c>
      <c r="AG33" s="21"/>
      <c r="AH33" s="21">
        <v>50.093021</v>
      </c>
      <c r="AI33" s="21">
        <v>3.6480000000000001</v>
      </c>
      <c r="AJ33" s="21"/>
      <c r="AK33" s="21">
        <v>58.834060999999998</v>
      </c>
      <c r="AL33" s="21">
        <v>0.122</v>
      </c>
      <c r="AM33" s="21"/>
      <c r="AN33" s="21">
        <v>3.4411757000000001</v>
      </c>
      <c r="AO33" s="21">
        <v>450.83334000000002</v>
      </c>
      <c r="AP33" s="21"/>
      <c r="AQ33" s="21"/>
      <c r="AR33" s="21"/>
      <c r="AS33" s="33" t="s">
        <v>111</v>
      </c>
      <c r="AT33" s="21">
        <v>1.3981446</v>
      </c>
      <c r="AU33" s="21">
        <v>157.10706999999999</v>
      </c>
      <c r="AV33" s="21">
        <v>112.36826000000001</v>
      </c>
      <c r="AW33" s="21">
        <v>33.204388000000002</v>
      </c>
      <c r="AX33" s="21"/>
      <c r="AY33" s="21"/>
      <c r="AZ33" s="25">
        <v>0</v>
      </c>
      <c r="BA33" s="25">
        <v>330</v>
      </c>
      <c r="BB33" s="25">
        <v>230</v>
      </c>
      <c r="BC33" s="25">
        <v>33</v>
      </c>
      <c r="BD33" s="25" t="s">
        <v>112</v>
      </c>
      <c r="BE33" s="25">
        <v>0</v>
      </c>
      <c r="BF33" s="25">
        <v>52</v>
      </c>
      <c r="BG33" s="21" t="s">
        <v>112</v>
      </c>
    </row>
    <row r="34" spans="1:59" x14ac:dyDescent="0.35">
      <c r="A34" s="23">
        <v>2020003</v>
      </c>
      <c r="B34" s="24">
        <v>44030.75</v>
      </c>
      <c r="C34" s="26">
        <v>0.49321242999999998</v>
      </c>
      <c r="D34" s="21"/>
      <c r="E34" s="25">
        <v>79</v>
      </c>
      <c r="F34" s="27">
        <v>0.20625271000000001</v>
      </c>
      <c r="G34" s="21"/>
      <c r="H34" s="26">
        <v>13.849399</v>
      </c>
      <c r="I34" s="25">
        <v>293.79156</v>
      </c>
      <c r="J34" s="23" t="str">
        <f>CHOOSE(1+ABS(ROUND(Table7[[#This Row],[WINDDIR_AVG °AZ]]/45,0)),"N","NE","E","SE","S","SW","W","NW","N")</f>
        <v>NW</v>
      </c>
      <c r="K34" s="21">
        <v>10.223314</v>
      </c>
      <c r="L34" s="21">
        <v>6.6009998000000003</v>
      </c>
      <c r="M34" s="21"/>
      <c r="N34" s="21"/>
      <c r="O34" s="21"/>
      <c r="P34" s="21">
        <v>0.25061104000000001</v>
      </c>
      <c r="Q34" s="21">
        <v>0.61599999999999999</v>
      </c>
      <c r="R34" s="21"/>
      <c r="S34" s="21">
        <v>30.740057</v>
      </c>
      <c r="T34" s="21">
        <v>7.2999998999999996E-2</v>
      </c>
      <c r="U34" s="21"/>
      <c r="V34" s="21">
        <v>6.0069942000000003</v>
      </c>
      <c r="W34" s="21">
        <v>2.9999998999999999E-2</v>
      </c>
      <c r="X34" s="21"/>
      <c r="Y34" s="21">
        <v>1.3049265000000001</v>
      </c>
      <c r="Z34" s="21">
        <v>6.6000000000000003E-2</v>
      </c>
      <c r="AA34" s="21"/>
      <c r="AB34" s="21">
        <v>1.6880529</v>
      </c>
      <c r="AC34" s="21">
        <v>3.4769999999999999</v>
      </c>
      <c r="AD34" s="21"/>
      <c r="AE34" s="21">
        <v>192.74904000000001</v>
      </c>
      <c r="AF34" s="21">
        <v>3.0009999000000001</v>
      </c>
      <c r="AG34" s="21"/>
      <c r="AH34" s="21">
        <v>63.806941999999999</v>
      </c>
      <c r="AI34" s="21">
        <v>4.4930000000000003</v>
      </c>
      <c r="AJ34" s="21"/>
      <c r="AK34" s="21">
        <v>72.462012999999999</v>
      </c>
      <c r="AL34" s="21">
        <v>0.14199999999999999</v>
      </c>
      <c r="AM34" s="21"/>
      <c r="AN34" s="21">
        <v>4.0053029000000002</v>
      </c>
      <c r="AO34" s="21"/>
      <c r="AP34" s="21"/>
      <c r="AQ34" s="21"/>
      <c r="AR34" s="21"/>
      <c r="AS34" s="33" t="s">
        <v>111</v>
      </c>
      <c r="AT34" s="21">
        <v>1.6591636000000001</v>
      </c>
      <c r="AU34" s="21">
        <v>232.73795000000001</v>
      </c>
      <c r="AV34" s="21">
        <v>140.27426</v>
      </c>
      <c r="AW34" s="21">
        <v>49.576759000000003</v>
      </c>
      <c r="AX34" s="21"/>
      <c r="AY34" s="21"/>
      <c r="AZ34" s="25" t="s">
        <v>112</v>
      </c>
      <c r="BA34" s="25" t="s">
        <v>112</v>
      </c>
      <c r="BB34" s="25" t="s">
        <v>112</v>
      </c>
      <c r="BC34" s="25" t="s">
        <v>112</v>
      </c>
      <c r="BD34" s="25" t="s">
        <v>112</v>
      </c>
      <c r="BE34" s="25" t="s">
        <v>112</v>
      </c>
      <c r="BF34" s="25" t="s">
        <v>112</v>
      </c>
      <c r="BG34" s="21" t="s">
        <v>112</v>
      </c>
    </row>
    <row r="35" spans="1:59" x14ac:dyDescent="0.35">
      <c r="A35" s="23">
        <v>2020206</v>
      </c>
      <c r="B35" s="24">
        <v>44032.25</v>
      </c>
      <c r="C35" s="26">
        <v>8.5205325999999992</v>
      </c>
      <c r="D35" s="21"/>
      <c r="E35" s="25">
        <v>107</v>
      </c>
      <c r="F35" s="27">
        <v>0.70323575000000005</v>
      </c>
      <c r="G35" s="21"/>
      <c r="H35" s="26">
        <v>15.864722</v>
      </c>
      <c r="I35" s="25">
        <v>285.40902999999997</v>
      </c>
      <c r="J35" s="23" t="str">
        <f>CHOOSE(1+ABS(ROUND(Table7[[#This Row],[WINDDIR_AVG °AZ]]/45,0)),"N","NE","E","SE","S","SW","W","NW","N")</f>
        <v>W</v>
      </c>
      <c r="K35" s="21">
        <v>11.662194</v>
      </c>
      <c r="L35" s="21">
        <v>6.6149997999999997</v>
      </c>
      <c r="M35" s="21"/>
      <c r="N35" s="21"/>
      <c r="O35" s="21"/>
      <c r="P35" s="21">
        <v>0.24266113</v>
      </c>
      <c r="Q35" s="21">
        <v>1.147</v>
      </c>
      <c r="R35" s="21"/>
      <c r="S35" s="21">
        <v>57.238384000000003</v>
      </c>
      <c r="T35" s="21">
        <v>0.22600000000000001</v>
      </c>
      <c r="U35" s="21"/>
      <c r="V35" s="21">
        <v>18.596996000000001</v>
      </c>
      <c r="W35" s="21">
        <v>6.4000003E-2</v>
      </c>
      <c r="X35" s="21"/>
      <c r="Y35" s="21">
        <v>2.7838433</v>
      </c>
      <c r="Z35" s="21">
        <v>0.153</v>
      </c>
      <c r="AA35" s="21"/>
      <c r="AB35" s="21">
        <v>3.9132137</v>
      </c>
      <c r="AC35" s="21">
        <v>1.4159999999999999</v>
      </c>
      <c r="AD35" s="21"/>
      <c r="AE35" s="21">
        <v>78.496589999999998</v>
      </c>
      <c r="AF35" s="21">
        <v>1.5620000000000001</v>
      </c>
      <c r="AG35" s="21"/>
      <c r="AH35" s="21">
        <v>33.211078999999998</v>
      </c>
      <c r="AI35" s="21">
        <v>2.8359999999999999</v>
      </c>
      <c r="AJ35" s="21"/>
      <c r="AK35" s="21">
        <v>45.738318999999997</v>
      </c>
      <c r="AL35" s="21">
        <v>0.11799999999999999</v>
      </c>
      <c r="AM35" s="21"/>
      <c r="AN35" s="21">
        <v>3.3283502999999999</v>
      </c>
      <c r="AO35" s="21"/>
      <c r="AP35" s="21"/>
      <c r="AQ35" s="21"/>
      <c r="AR35" s="21"/>
      <c r="AS35" s="33" t="s">
        <v>111</v>
      </c>
      <c r="AT35" s="21">
        <v>1.9600682</v>
      </c>
      <c r="AU35" s="21">
        <v>161.27000000000001</v>
      </c>
      <c r="AV35" s="21">
        <v>82.277748000000003</v>
      </c>
      <c r="AW35" s="21">
        <v>64.867981</v>
      </c>
      <c r="AX35" s="21"/>
      <c r="AY35" s="21"/>
      <c r="AZ35" s="25" t="s">
        <v>112</v>
      </c>
      <c r="BA35" s="25" t="s">
        <v>112</v>
      </c>
      <c r="BB35" s="25" t="s">
        <v>112</v>
      </c>
      <c r="BC35" s="25" t="s">
        <v>112</v>
      </c>
      <c r="BD35" s="25" t="s">
        <v>112</v>
      </c>
      <c r="BE35" s="25" t="s">
        <v>112</v>
      </c>
      <c r="BF35" s="25" t="s">
        <v>112</v>
      </c>
      <c r="BG35" s="21" t="s">
        <v>112</v>
      </c>
    </row>
    <row r="36" spans="1:59" x14ac:dyDescent="0.35">
      <c r="A36" s="23">
        <v>2020201</v>
      </c>
      <c r="B36" s="24">
        <v>44032.75</v>
      </c>
      <c r="C36" s="26">
        <v>2.3473628</v>
      </c>
      <c r="D36" s="21"/>
      <c r="E36" s="25">
        <v>66</v>
      </c>
      <c r="F36" s="27">
        <v>0.51076949000000005</v>
      </c>
      <c r="G36" s="21"/>
      <c r="H36" s="26">
        <v>14.561009</v>
      </c>
      <c r="I36" s="25">
        <v>289.53467000000001</v>
      </c>
      <c r="J36" s="23" t="str">
        <f>CHOOSE(1+ABS(ROUND(Table7[[#This Row],[WINDDIR_AVG °AZ]]/45,0)),"N","NE","E","SE","S","SW","W","NW","N")</f>
        <v>W</v>
      </c>
      <c r="K36" s="21">
        <v>9.6474218</v>
      </c>
      <c r="L36" s="21">
        <v>6.1639999999999997</v>
      </c>
      <c r="M36" s="21"/>
      <c r="N36" s="21"/>
      <c r="O36" s="21"/>
      <c r="P36" s="21">
        <v>0.68548816000000001</v>
      </c>
      <c r="Q36" s="21">
        <v>0.61000001000000004</v>
      </c>
      <c r="R36" s="21"/>
      <c r="S36" s="21">
        <v>30.440640999999999</v>
      </c>
      <c r="T36" s="21">
        <v>0.13500001</v>
      </c>
      <c r="U36" s="21"/>
      <c r="V36" s="21">
        <v>11.108826000000001</v>
      </c>
      <c r="W36" s="21">
        <v>0.14899999999999999</v>
      </c>
      <c r="X36" s="21"/>
      <c r="Y36" s="21">
        <v>6.4811348999999998</v>
      </c>
      <c r="Z36" s="21">
        <v>0.93900001</v>
      </c>
      <c r="AA36" s="21"/>
      <c r="AB36" s="21">
        <v>24.016390000000001</v>
      </c>
      <c r="AC36" s="21">
        <v>1.3540000000000001</v>
      </c>
      <c r="AD36" s="21"/>
      <c r="AE36" s="21">
        <v>75.059593000000007</v>
      </c>
      <c r="AF36" s="21">
        <v>1.79</v>
      </c>
      <c r="AG36" s="21"/>
      <c r="AH36" s="21">
        <v>38.058788</v>
      </c>
      <c r="AI36" s="21">
        <v>2.4319999000000001</v>
      </c>
      <c r="AJ36" s="21"/>
      <c r="AK36" s="21">
        <v>39.222706000000002</v>
      </c>
      <c r="AL36" s="21">
        <v>1.0369999000000001</v>
      </c>
      <c r="AM36" s="21"/>
      <c r="AN36" s="21">
        <v>29.249991999999999</v>
      </c>
      <c r="AO36" s="28"/>
      <c r="AP36" s="21"/>
      <c r="AQ36" s="21"/>
      <c r="AR36" s="21"/>
      <c r="AS36" s="33" t="s">
        <v>111</v>
      </c>
      <c r="AT36" s="21">
        <v>1.3872640999999999</v>
      </c>
      <c r="AU36" s="21">
        <v>147.78730999999999</v>
      </c>
      <c r="AV36" s="21">
        <v>106.53149000000001</v>
      </c>
      <c r="AW36" s="21">
        <v>32.444180000000003</v>
      </c>
      <c r="AX36" s="21"/>
      <c r="AY36" s="21"/>
      <c r="AZ36" s="25" t="s">
        <v>112</v>
      </c>
      <c r="BA36" s="25" t="s">
        <v>112</v>
      </c>
      <c r="BB36" s="25" t="s">
        <v>112</v>
      </c>
      <c r="BC36" s="25" t="s">
        <v>112</v>
      </c>
      <c r="BD36" s="25" t="s">
        <v>112</v>
      </c>
      <c r="BE36" s="25" t="s">
        <v>112</v>
      </c>
      <c r="BF36" s="25" t="s">
        <v>112</v>
      </c>
      <c r="BG36" s="21" t="s">
        <v>112</v>
      </c>
    </row>
    <row r="37" spans="1:59" x14ac:dyDescent="0.35">
      <c r="A37" s="23">
        <v>2020302</v>
      </c>
      <c r="B37" s="24">
        <v>44033.25</v>
      </c>
      <c r="C37" s="26">
        <v>7.7259164</v>
      </c>
      <c r="D37" s="21"/>
      <c r="E37" s="25">
        <v>1226</v>
      </c>
      <c r="F37" s="27">
        <v>0.37407202000000001</v>
      </c>
      <c r="G37" s="21"/>
      <c r="H37" s="26">
        <v>11.765889</v>
      </c>
      <c r="I37" s="25">
        <v>319.11621000000002</v>
      </c>
      <c r="J37" s="23" t="str">
        <f>CHOOSE(1+ABS(ROUND(Table7[[#This Row],[WINDDIR_AVG °AZ]]/45,0)),"N","NE","E","SE","S","SW","W","NW","N")</f>
        <v>NW</v>
      </c>
      <c r="K37" s="21">
        <v>9.7483711</v>
      </c>
      <c r="L37" s="21">
        <v>6.3649997999999997</v>
      </c>
      <c r="M37" s="21"/>
      <c r="N37" s="21">
        <v>14.127000000000001</v>
      </c>
      <c r="O37" s="21"/>
      <c r="P37" s="21">
        <v>0.43151929999999999</v>
      </c>
      <c r="Q37" s="21">
        <v>0.92500000999999998</v>
      </c>
      <c r="R37" s="21"/>
      <c r="S37" s="21">
        <v>46.159987999999998</v>
      </c>
      <c r="T37" s="21">
        <v>9.4999999000000002E-2</v>
      </c>
      <c r="U37" s="21"/>
      <c r="V37" s="21">
        <v>7.8173212999999997</v>
      </c>
      <c r="W37" s="21">
        <v>2.5000000000000001E-2</v>
      </c>
      <c r="X37" s="21"/>
      <c r="Y37" s="21">
        <v>1.0874387999999999</v>
      </c>
      <c r="Z37" s="21">
        <v>6.4999998000000003E-2</v>
      </c>
      <c r="AA37" s="21"/>
      <c r="AB37" s="21">
        <v>1.6624764000000001</v>
      </c>
      <c r="AC37" s="21">
        <v>1.01</v>
      </c>
      <c r="AD37" s="21"/>
      <c r="AE37" s="21">
        <v>55.989798999999998</v>
      </c>
      <c r="AF37" s="21">
        <v>1.006</v>
      </c>
      <c r="AG37" s="21"/>
      <c r="AH37" s="21">
        <v>21.389465000000001</v>
      </c>
      <c r="AI37" s="21">
        <v>1.5029999999999999</v>
      </c>
      <c r="AJ37" s="21"/>
      <c r="AK37" s="21">
        <v>24.240019</v>
      </c>
      <c r="AL37" s="21">
        <v>6.7000002000000003E-2</v>
      </c>
      <c r="AM37" s="21"/>
      <c r="AN37" s="21">
        <v>1.8898258999999999</v>
      </c>
      <c r="AO37" s="28">
        <v>612.16669000000002</v>
      </c>
      <c r="AP37" s="21"/>
      <c r="AQ37" s="21"/>
      <c r="AR37" s="21"/>
      <c r="AS37" s="33" t="s">
        <v>111</v>
      </c>
      <c r="AT37" s="21">
        <v>2.3810433999999998</v>
      </c>
      <c r="AU37" s="21">
        <v>113.14555</v>
      </c>
      <c r="AV37" s="21">
        <v>47.519309999999997</v>
      </c>
      <c r="AW37" s="21">
        <v>81.693329000000006</v>
      </c>
      <c r="AX37" s="21"/>
      <c r="AY37" s="21"/>
      <c r="AZ37" s="25">
        <v>0</v>
      </c>
      <c r="BA37" s="25">
        <v>320</v>
      </c>
      <c r="BB37" s="25">
        <v>260</v>
      </c>
      <c r="BC37" s="25">
        <v>25</v>
      </c>
      <c r="BD37" s="25" t="s">
        <v>112</v>
      </c>
      <c r="BE37" s="25" t="s">
        <v>112</v>
      </c>
      <c r="BF37" s="25">
        <v>0</v>
      </c>
      <c r="BG37" s="21" t="s">
        <v>112</v>
      </c>
    </row>
    <row r="38" spans="1:59" x14ac:dyDescent="0.35">
      <c r="A38" s="23">
        <v>2020401</v>
      </c>
      <c r="B38" s="24">
        <v>44034.75</v>
      </c>
      <c r="C38" s="26">
        <v>1.0959414999999999</v>
      </c>
      <c r="D38" s="21"/>
      <c r="E38" s="25">
        <v>241</v>
      </c>
      <c r="F38" s="27">
        <v>0.34037965999999997</v>
      </c>
      <c r="G38" s="21"/>
      <c r="H38" s="26">
        <v>13.957176</v>
      </c>
      <c r="I38" s="25">
        <v>232.87196</v>
      </c>
      <c r="J38" s="23" t="str">
        <f>CHOOSE(1+ABS(ROUND(Table7[[#This Row],[WINDDIR_AVG °AZ]]/45,0)),"N","NE","E","SE","S","SW","W","NW","N")</f>
        <v>SW</v>
      </c>
      <c r="K38" s="21">
        <v>5.6622338000000001</v>
      </c>
      <c r="L38" s="21">
        <v>6.0450001000000002</v>
      </c>
      <c r="M38" s="21"/>
      <c r="N38" s="21">
        <v>16.914000000000001</v>
      </c>
      <c r="O38" s="21"/>
      <c r="P38" s="21">
        <v>0.90157098000000002</v>
      </c>
      <c r="Q38" s="21">
        <v>0.92199998999999999</v>
      </c>
      <c r="R38" s="21"/>
      <c r="S38" s="21">
        <v>46.010280999999999</v>
      </c>
      <c r="T38" s="21">
        <v>0.13699998999999999</v>
      </c>
      <c r="U38" s="21"/>
      <c r="V38" s="21">
        <v>11.273400000000001</v>
      </c>
      <c r="W38" s="21">
        <v>7.1999996999999996E-2</v>
      </c>
      <c r="X38" s="21"/>
      <c r="Y38" s="21">
        <v>3.1318237999999998</v>
      </c>
      <c r="Z38" s="21">
        <v>0.112</v>
      </c>
      <c r="AA38" s="21"/>
      <c r="AB38" s="21">
        <v>2.8645746999999999</v>
      </c>
      <c r="AC38" s="21">
        <v>1.2909999999999999</v>
      </c>
      <c r="AD38" s="21"/>
      <c r="AE38" s="21">
        <v>71.567161999999996</v>
      </c>
      <c r="AF38" s="21">
        <v>1.405</v>
      </c>
      <c r="AG38" s="21"/>
      <c r="AH38" s="21">
        <v>29.872961</v>
      </c>
      <c r="AI38" s="21">
        <v>2.6630001000000001</v>
      </c>
      <c r="AJ38" s="21"/>
      <c r="AK38" s="21">
        <v>42.948219000000002</v>
      </c>
      <c r="AL38" s="21">
        <v>0.115</v>
      </c>
      <c r="AM38" s="21"/>
      <c r="AN38" s="21">
        <v>3.2437309999999999</v>
      </c>
      <c r="AO38" s="21">
        <v>711.66669000000002</v>
      </c>
      <c r="AP38" s="21"/>
      <c r="AQ38" s="21"/>
      <c r="AR38" s="21"/>
      <c r="AS38" s="33" t="s">
        <v>111</v>
      </c>
      <c r="AT38" s="21">
        <v>1.7845618999999999</v>
      </c>
      <c r="AU38" s="21">
        <v>135.74253999999999</v>
      </c>
      <c r="AV38" s="21">
        <v>76.064910999999995</v>
      </c>
      <c r="AW38" s="21">
        <v>56.350830000000002</v>
      </c>
      <c r="AX38" s="21"/>
      <c r="AY38" s="21"/>
      <c r="AZ38" s="25">
        <v>0</v>
      </c>
      <c r="BA38" s="25">
        <v>370</v>
      </c>
      <c r="BB38" s="25">
        <v>330</v>
      </c>
      <c r="BC38" s="25">
        <v>28</v>
      </c>
      <c r="BD38" s="25" t="s">
        <v>112</v>
      </c>
      <c r="BE38" s="25">
        <v>0</v>
      </c>
      <c r="BF38" s="25">
        <v>44</v>
      </c>
      <c r="BG38" s="21" t="s">
        <v>112</v>
      </c>
    </row>
    <row r="39" spans="1:59" x14ac:dyDescent="0.35">
      <c r="A39" s="23">
        <v>2020502</v>
      </c>
      <c r="B39" s="24">
        <v>44035.25</v>
      </c>
      <c r="C39" s="26">
        <v>9.0052385000000008</v>
      </c>
      <c r="D39" s="21"/>
      <c r="E39" s="25">
        <v>1067</v>
      </c>
      <c r="F39" s="27">
        <v>0.72075849999999997</v>
      </c>
      <c r="G39" s="21"/>
      <c r="H39" s="26">
        <v>14.591991999999999</v>
      </c>
      <c r="I39" s="25">
        <v>285.00891000000001</v>
      </c>
      <c r="J39" s="23" t="str">
        <f>CHOOSE(1+ABS(ROUND(Table7[[#This Row],[WINDDIR_AVG °AZ]]/45,0)),"N","NE","E","SE","S","SW","W","NW","N")</f>
        <v>W</v>
      </c>
      <c r="K39" s="21">
        <v>8.2333058999999995</v>
      </c>
      <c r="L39" s="21">
        <v>5.2160000999999996</v>
      </c>
      <c r="M39" s="21"/>
      <c r="N39" s="21">
        <v>18.355</v>
      </c>
      <c r="O39" s="21"/>
      <c r="P39" s="21">
        <v>6.0813489000000001</v>
      </c>
      <c r="Q39" s="21">
        <v>0.56900001</v>
      </c>
      <c r="R39" s="21"/>
      <c r="S39" s="21">
        <v>28.394629999999999</v>
      </c>
      <c r="T39" s="21">
        <v>8.2000002000000002E-2</v>
      </c>
      <c r="U39" s="21"/>
      <c r="V39" s="21">
        <v>6.7475829000000003</v>
      </c>
      <c r="W39" s="21">
        <v>2.7000000999999999E-2</v>
      </c>
      <c r="X39" s="21"/>
      <c r="Y39" s="21">
        <v>1.1744338000000001</v>
      </c>
      <c r="Z39" s="21">
        <v>4.5000001999999997E-2</v>
      </c>
      <c r="AA39" s="21"/>
      <c r="AB39" s="21">
        <v>1.1509452</v>
      </c>
      <c r="AC39" s="21">
        <v>1.4279999999999999</v>
      </c>
      <c r="AD39" s="21"/>
      <c r="AE39" s="21">
        <v>79.161818999999994</v>
      </c>
      <c r="AF39" s="21">
        <v>2.1960001</v>
      </c>
      <c r="AG39" s="21"/>
      <c r="AH39" s="21">
        <v>46.691116000000001</v>
      </c>
      <c r="AI39" s="21">
        <v>2.7010000000000001</v>
      </c>
      <c r="AJ39" s="21"/>
      <c r="AK39" s="21">
        <v>43.561073</v>
      </c>
      <c r="AL39" s="21">
        <v>8.2999997000000006E-2</v>
      </c>
      <c r="AM39" s="21"/>
      <c r="AN39" s="21">
        <v>2.3411276000000001</v>
      </c>
      <c r="AO39" s="21">
        <v>478.58334000000002</v>
      </c>
      <c r="AP39" s="21"/>
      <c r="AQ39" s="21"/>
      <c r="AR39" s="21"/>
      <c r="AS39" s="33" t="s">
        <v>111</v>
      </c>
      <c r="AT39" s="21">
        <v>1.3248093000000001</v>
      </c>
      <c r="AU39" s="21">
        <v>122.66849000000001</v>
      </c>
      <c r="AV39" s="21">
        <v>92.593315000000004</v>
      </c>
      <c r="AW39" s="21">
        <v>27.942879000000001</v>
      </c>
      <c r="AX39" s="21"/>
      <c r="AY39" s="21"/>
      <c r="AZ39" s="25" t="s">
        <v>112</v>
      </c>
      <c r="BA39" s="25">
        <v>330</v>
      </c>
      <c r="BB39" s="25">
        <v>270</v>
      </c>
      <c r="BC39" s="25">
        <v>41</v>
      </c>
      <c r="BD39" s="25" t="s">
        <v>112</v>
      </c>
      <c r="BE39" s="25">
        <v>0</v>
      </c>
      <c r="BF39" s="25">
        <v>30</v>
      </c>
      <c r="BG39" s="21" t="s">
        <v>112</v>
      </c>
    </row>
    <row r="40" spans="1:59" x14ac:dyDescent="0.35">
      <c r="A40" s="23">
        <v>2020901</v>
      </c>
      <c r="B40" s="24">
        <v>44039.75</v>
      </c>
      <c r="C40" s="26">
        <v>7.8340807000000003</v>
      </c>
      <c r="D40" s="21"/>
      <c r="E40" s="25">
        <v>367</v>
      </c>
      <c r="F40" s="27">
        <v>0.58425461999999995</v>
      </c>
      <c r="G40" s="21"/>
      <c r="H40" s="26">
        <v>17.254771999999999</v>
      </c>
      <c r="I40" s="25">
        <v>286.74959999999999</v>
      </c>
      <c r="J40" s="23" t="str">
        <f>CHOOSE(1+ABS(ROUND(Table7[[#This Row],[WINDDIR_AVG °AZ]]/45,0)),"N","NE","E","SE","S","SW","W","NW","N")</f>
        <v>W</v>
      </c>
      <c r="K40" s="21">
        <v>11.701924</v>
      </c>
      <c r="L40" s="21">
        <v>6.2940000999999999</v>
      </c>
      <c r="M40" s="21"/>
      <c r="N40" s="21">
        <v>48.299999</v>
      </c>
      <c r="O40" s="21"/>
      <c r="P40" s="21">
        <v>0.50815927999999999</v>
      </c>
      <c r="Q40" s="21">
        <v>1.853</v>
      </c>
      <c r="R40" s="21"/>
      <c r="S40" s="21">
        <v>92.469680999999994</v>
      </c>
      <c r="T40" s="21">
        <v>0.32300001</v>
      </c>
      <c r="U40" s="21"/>
      <c r="V40" s="21">
        <v>26.578893999999998</v>
      </c>
      <c r="W40" s="21">
        <v>0.38299999000000001</v>
      </c>
      <c r="X40" s="21"/>
      <c r="Y40" s="21">
        <v>16.659561</v>
      </c>
      <c r="Z40" s="21">
        <v>0.11600000000000001</v>
      </c>
      <c r="AA40" s="21"/>
      <c r="AB40" s="21">
        <v>2.9668808000000002</v>
      </c>
      <c r="AC40" s="21">
        <v>4.2090000999999999</v>
      </c>
      <c r="AD40" s="21"/>
      <c r="AE40" s="21">
        <v>233.32778999999999</v>
      </c>
      <c r="AF40" s="21">
        <v>6.7490000999999999</v>
      </c>
      <c r="AG40" s="21"/>
      <c r="AH40" s="21">
        <v>143.49652</v>
      </c>
      <c r="AI40" s="21">
        <v>7.0229998</v>
      </c>
      <c r="AJ40" s="21"/>
      <c r="AK40" s="21">
        <v>113.26524000000001</v>
      </c>
      <c r="AL40" s="21">
        <v>0.31600001</v>
      </c>
      <c r="AM40" s="21"/>
      <c r="AN40" s="21">
        <v>8.9132090000000002</v>
      </c>
      <c r="AO40" s="21">
        <v>782.83330999999998</v>
      </c>
      <c r="AP40" s="21"/>
      <c r="AQ40" s="21"/>
      <c r="AR40" s="21"/>
      <c r="AS40" s="33" t="s">
        <v>111</v>
      </c>
      <c r="AT40" s="21">
        <v>1.4021173</v>
      </c>
      <c r="AU40" s="21">
        <v>372.50745000000001</v>
      </c>
      <c r="AV40" s="21">
        <v>265.67496</v>
      </c>
      <c r="AW40" s="21">
        <v>33.480235999999998</v>
      </c>
      <c r="AX40" s="21"/>
      <c r="AY40" s="21"/>
      <c r="AZ40" s="25">
        <v>0</v>
      </c>
      <c r="BA40" s="25">
        <v>73</v>
      </c>
      <c r="BB40" s="25">
        <v>180</v>
      </c>
      <c r="BC40" s="25">
        <v>0</v>
      </c>
      <c r="BD40" s="25" t="s">
        <v>112</v>
      </c>
      <c r="BE40" s="25">
        <v>70</v>
      </c>
      <c r="BF40" s="25">
        <v>0</v>
      </c>
      <c r="BG40" s="21" t="s">
        <v>112</v>
      </c>
    </row>
    <row r="41" spans="1:59" x14ac:dyDescent="0.35">
      <c r="A41" s="23">
        <v>2021002</v>
      </c>
      <c r="B41" s="24">
        <v>44040.25</v>
      </c>
      <c r="C41" s="26">
        <v>11.226933000000001</v>
      </c>
      <c r="D41" s="21"/>
      <c r="E41" s="25">
        <v>238</v>
      </c>
      <c r="F41" s="27">
        <v>0.60986101999999998</v>
      </c>
      <c r="G41" s="21"/>
      <c r="H41" s="26">
        <v>16.455410000000001</v>
      </c>
      <c r="I41" s="25">
        <v>289.56475999999998</v>
      </c>
      <c r="J41" s="23" t="str">
        <f>CHOOSE(1+ABS(ROUND(Table7[[#This Row],[WINDDIR_AVG °AZ]]/45,0)),"N","NE","E","SE","S","SW","W","NW","N")</f>
        <v>W</v>
      </c>
      <c r="K41" s="21">
        <v>11.971446</v>
      </c>
      <c r="L41" s="21">
        <v>6.3790002000000001</v>
      </c>
      <c r="M41" s="21"/>
      <c r="N41" s="21">
        <v>20.382999000000002</v>
      </c>
      <c r="O41" s="21"/>
      <c r="P41" s="21">
        <v>0.41783019999999998</v>
      </c>
      <c r="Q41" s="21">
        <v>0.94800001</v>
      </c>
      <c r="R41" s="21"/>
      <c r="S41" s="21">
        <v>47.307751000000003</v>
      </c>
      <c r="T41" s="21">
        <v>0.19400001</v>
      </c>
      <c r="U41" s="21"/>
      <c r="V41" s="21">
        <v>15.963794</v>
      </c>
      <c r="W41" s="21">
        <v>0.108</v>
      </c>
      <c r="X41" s="21"/>
      <c r="Y41" s="21">
        <v>4.6977352999999997</v>
      </c>
      <c r="Z41" s="21">
        <v>0.14000000000000001</v>
      </c>
      <c r="AA41" s="21"/>
      <c r="AB41" s="21">
        <v>3.5807183</v>
      </c>
      <c r="AC41" s="21">
        <v>1.645</v>
      </c>
      <c r="AD41" s="21"/>
      <c r="AE41" s="21">
        <v>91.191306999999995</v>
      </c>
      <c r="AF41" s="21">
        <v>2.3130000000000002</v>
      </c>
      <c r="AG41" s="21"/>
      <c r="AH41" s="21">
        <v>49.178761000000002</v>
      </c>
      <c r="AI41" s="21">
        <v>2.5859999999999999</v>
      </c>
      <c r="AJ41" s="21"/>
      <c r="AK41" s="21">
        <v>41.706383000000002</v>
      </c>
      <c r="AL41" s="21">
        <v>0.12800001</v>
      </c>
      <c r="AM41" s="21"/>
      <c r="AN41" s="21">
        <v>3.6104137999999999</v>
      </c>
      <c r="AO41" s="21">
        <v>343.75</v>
      </c>
      <c r="AP41" s="21"/>
      <c r="AQ41" s="21"/>
      <c r="AR41" s="21"/>
      <c r="AS41" s="33" t="s">
        <v>111</v>
      </c>
      <c r="AT41" s="21">
        <v>1.7266022999999999</v>
      </c>
      <c r="AU41" s="21">
        <v>163.15622999999999</v>
      </c>
      <c r="AV41" s="21">
        <v>94.495552000000004</v>
      </c>
      <c r="AW41" s="21">
        <v>53.297268000000003</v>
      </c>
      <c r="AX41" s="21"/>
      <c r="AY41" s="21"/>
      <c r="AZ41" s="25">
        <v>0</v>
      </c>
      <c r="BA41" s="25">
        <v>240</v>
      </c>
      <c r="BB41" s="25">
        <v>180</v>
      </c>
      <c r="BC41" s="25">
        <v>23</v>
      </c>
      <c r="BD41" s="25" t="s">
        <v>112</v>
      </c>
      <c r="BE41" s="25">
        <v>0</v>
      </c>
      <c r="BF41" s="25">
        <v>19</v>
      </c>
      <c r="BG41" s="21" t="s">
        <v>112</v>
      </c>
    </row>
    <row r="42" spans="1:59" x14ac:dyDescent="0.35">
      <c r="A42" s="23">
        <v>2021003</v>
      </c>
      <c r="B42" s="24">
        <v>44040.75</v>
      </c>
      <c r="C42" s="26">
        <v>2.4280922</v>
      </c>
      <c r="D42" s="21"/>
      <c r="E42" s="25">
        <v>127</v>
      </c>
      <c r="F42" s="27">
        <v>0.64912820000000004</v>
      </c>
      <c r="G42" s="21"/>
      <c r="H42" s="26">
        <v>14.9536</v>
      </c>
      <c r="I42" s="25">
        <v>281.51900999999998</v>
      </c>
      <c r="J42" s="23" t="str">
        <f>CHOOSE(1+ABS(ROUND(Table7[[#This Row],[WINDDIR_AVG °AZ]]/45,0)),"N","NE","E","SE","S","SW","W","NW","N")</f>
        <v>W</v>
      </c>
      <c r="K42" s="21">
        <v>8.1163033999999996</v>
      </c>
      <c r="L42" s="21">
        <v>6.4409999999999998</v>
      </c>
      <c r="M42" s="21"/>
      <c r="N42" s="21"/>
      <c r="O42" s="21"/>
      <c r="P42" s="21">
        <v>0.36224299999999998</v>
      </c>
      <c r="Q42" s="21">
        <v>0.78200000999999997</v>
      </c>
      <c r="R42" s="21"/>
      <c r="S42" s="21">
        <v>39.023902999999997</v>
      </c>
      <c r="T42" s="21">
        <v>0.13600001</v>
      </c>
      <c r="U42" s="21"/>
      <c r="V42" s="21">
        <v>11.191113</v>
      </c>
      <c r="W42" s="21">
        <v>5.0000001000000002E-2</v>
      </c>
      <c r="X42" s="21"/>
      <c r="Y42" s="21">
        <v>2.1748775999999999</v>
      </c>
      <c r="Z42" s="21">
        <v>7.1999996999999996E-2</v>
      </c>
      <c r="AA42" s="21"/>
      <c r="AB42" s="21">
        <v>1.8415123</v>
      </c>
      <c r="AC42" s="21">
        <v>0.92299998000000005</v>
      </c>
      <c r="AD42" s="21"/>
      <c r="AE42" s="21">
        <v>51.166916000000001</v>
      </c>
      <c r="AF42" s="21">
        <v>1.4630000999999999</v>
      </c>
      <c r="AG42" s="21"/>
      <c r="AH42" s="21">
        <v>31.10615</v>
      </c>
      <c r="AI42" s="21">
        <v>1.633</v>
      </c>
      <c r="AJ42" s="21"/>
      <c r="AK42" s="21">
        <v>26.336628000000001</v>
      </c>
      <c r="AL42" s="21">
        <v>0.11700000000000001</v>
      </c>
      <c r="AM42" s="21"/>
      <c r="AN42" s="21">
        <v>3.300144</v>
      </c>
      <c r="AO42" s="21"/>
      <c r="AP42" s="21"/>
      <c r="AQ42" s="21"/>
      <c r="AR42" s="21"/>
      <c r="AS42" s="33" t="s">
        <v>111</v>
      </c>
      <c r="AT42" s="21">
        <v>1.7410760000000001</v>
      </c>
      <c r="AU42" s="21">
        <v>105.75805</v>
      </c>
      <c r="AV42" s="21">
        <v>60.742924000000002</v>
      </c>
      <c r="AW42" s="21">
        <v>54.071907000000003</v>
      </c>
      <c r="AX42" s="21"/>
      <c r="AY42" s="21"/>
      <c r="AZ42" s="25" t="s">
        <v>112</v>
      </c>
      <c r="BA42" s="25" t="s">
        <v>112</v>
      </c>
      <c r="BB42" s="25" t="s">
        <v>112</v>
      </c>
      <c r="BC42" s="25" t="s">
        <v>112</v>
      </c>
      <c r="BD42" s="25" t="s">
        <v>112</v>
      </c>
      <c r="BE42" s="25" t="s">
        <v>112</v>
      </c>
      <c r="BF42" s="25" t="s">
        <v>112</v>
      </c>
      <c r="BG42" s="21" t="s">
        <v>112</v>
      </c>
    </row>
    <row r="43" spans="1:59" x14ac:dyDescent="0.35">
      <c r="A43" s="23">
        <v>2021104</v>
      </c>
      <c r="B43" s="24">
        <v>44041.25</v>
      </c>
      <c r="C43" s="26">
        <v>3.7500002000000001</v>
      </c>
      <c r="D43" s="21"/>
      <c r="E43" s="25">
        <v>230</v>
      </c>
      <c r="F43" s="27">
        <v>0.18699521</v>
      </c>
      <c r="G43" s="21"/>
      <c r="H43" s="26">
        <v>12.236359</v>
      </c>
      <c r="I43" s="25">
        <v>284.76159999999999</v>
      </c>
      <c r="J43" s="23" t="str">
        <f>CHOOSE(1+ABS(ROUND(Table7[[#This Row],[WINDDIR_AVG °AZ]]/45,0)),"N","NE","E","SE","S","SW","W","NW","N")</f>
        <v>W</v>
      </c>
      <c r="K43" s="21">
        <v>7.3288016000000002</v>
      </c>
      <c r="L43" s="21">
        <v>6.6779999999999999</v>
      </c>
      <c r="M43" s="21"/>
      <c r="N43" s="21">
        <v>74.189003</v>
      </c>
      <c r="O43" s="21"/>
      <c r="P43" s="21">
        <v>0.209894</v>
      </c>
      <c r="Q43" s="21">
        <v>5.3920002</v>
      </c>
      <c r="R43" s="21"/>
      <c r="S43" s="21">
        <v>269.07531999999998</v>
      </c>
      <c r="T43" s="21">
        <v>0.66200000000000003</v>
      </c>
      <c r="U43" s="21"/>
      <c r="V43" s="21">
        <v>54.474387999999998</v>
      </c>
      <c r="W43" s="21">
        <v>0.245</v>
      </c>
      <c r="X43" s="21"/>
      <c r="Y43" s="21">
        <v>10.6569</v>
      </c>
      <c r="Z43" s="21">
        <v>0.23899999</v>
      </c>
      <c r="AA43" s="21"/>
      <c r="AB43" s="21">
        <v>6.1127976999999998</v>
      </c>
      <c r="AC43" s="21">
        <v>5.0199999999999996</v>
      </c>
      <c r="AD43" s="21"/>
      <c r="AE43" s="21">
        <v>278.28595000000001</v>
      </c>
      <c r="AF43" s="21">
        <v>5.5720000000000001</v>
      </c>
      <c r="AG43" s="21"/>
      <c r="AH43" s="21">
        <v>118.47127</v>
      </c>
      <c r="AI43" s="21">
        <v>14.315</v>
      </c>
      <c r="AJ43" s="21"/>
      <c r="AK43" s="21">
        <v>230.86885000000001</v>
      </c>
      <c r="AL43" s="21">
        <v>0.64499998000000003</v>
      </c>
      <c r="AM43" s="21"/>
      <c r="AN43" s="21">
        <v>18.193100000000001</v>
      </c>
      <c r="AO43" s="21">
        <v>1575.6666</v>
      </c>
      <c r="AP43" s="21"/>
      <c r="AQ43" s="21"/>
      <c r="AR43" s="21"/>
      <c r="AS43" s="33" t="s">
        <v>111</v>
      </c>
      <c r="AT43" s="21">
        <v>1.6836947</v>
      </c>
      <c r="AU43" s="21">
        <v>618.81377999999995</v>
      </c>
      <c r="AV43" s="21">
        <v>367.53323</v>
      </c>
      <c r="AW43" s="21">
        <v>50.951751999999999</v>
      </c>
      <c r="AX43" s="21"/>
      <c r="AY43" s="21"/>
      <c r="AZ43" s="25">
        <v>35</v>
      </c>
      <c r="BA43" s="25">
        <v>460</v>
      </c>
      <c r="BB43" s="25">
        <v>540</v>
      </c>
      <c r="BC43" s="25">
        <v>130</v>
      </c>
      <c r="BD43" s="25" t="s">
        <v>112</v>
      </c>
      <c r="BE43" s="25">
        <v>730</v>
      </c>
      <c r="BF43" s="25">
        <v>23</v>
      </c>
      <c r="BG43" s="21" t="s">
        <v>112</v>
      </c>
    </row>
    <row r="44" spans="1:59" x14ac:dyDescent="0.35">
      <c r="A44" s="23">
        <v>2021101</v>
      </c>
      <c r="B44" s="24">
        <v>44041.75</v>
      </c>
      <c r="C44" s="26">
        <v>2.3000001999999999</v>
      </c>
      <c r="D44" s="21"/>
      <c r="E44" s="25">
        <v>282</v>
      </c>
      <c r="F44" s="27">
        <v>0.32482427000000003</v>
      </c>
      <c r="G44" s="21"/>
      <c r="H44" s="26">
        <v>12.810839</v>
      </c>
      <c r="I44" s="25">
        <v>276.72354000000001</v>
      </c>
      <c r="J44" s="23" t="str">
        <f>CHOOSE(1+ABS(ROUND(Table7[[#This Row],[WINDDIR_AVG °AZ]]/45,0)),"N","NE","E","SE","S","SW","W","NW","N")</f>
        <v>W</v>
      </c>
      <c r="K44" s="21">
        <v>5.6747189000000002</v>
      </c>
      <c r="L44" s="21">
        <v>7.0749997999999996</v>
      </c>
      <c r="M44" s="21"/>
      <c r="N44" s="21">
        <v>66.578002999999995</v>
      </c>
      <c r="O44" s="21"/>
      <c r="P44" s="21">
        <v>8.4139547999999995E-2</v>
      </c>
      <c r="Q44" s="21">
        <v>5.0960001999999998</v>
      </c>
      <c r="R44" s="21"/>
      <c r="S44" s="21">
        <v>254.30411000000001</v>
      </c>
      <c r="T44" s="21">
        <v>0.56800002000000005</v>
      </c>
      <c r="U44" s="21"/>
      <c r="V44" s="21">
        <v>46.739353000000001</v>
      </c>
      <c r="W44" s="21">
        <v>0.17900000999999999</v>
      </c>
      <c r="X44" s="21"/>
      <c r="Y44" s="21">
        <v>7.7860617999999997</v>
      </c>
      <c r="Z44" s="21">
        <v>0.32699999000000002</v>
      </c>
      <c r="AA44" s="21"/>
      <c r="AB44" s="21">
        <v>8.3635348999999994</v>
      </c>
      <c r="AC44" s="21">
        <v>4.6059998999999996</v>
      </c>
      <c r="AD44" s="21"/>
      <c r="AE44" s="21">
        <v>255.33565999999999</v>
      </c>
      <c r="AF44" s="21">
        <v>4.3850002000000003</v>
      </c>
      <c r="AG44" s="21"/>
      <c r="AH44" s="21">
        <v>93.233406000000002</v>
      </c>
      <c r="AI44" s="21">
        <v>10.063000000000001</v>
      </c>
      <c r="AJ44" s="21"/>
      <c r="AK44" s="21">
        <v>162.29362</v>
      </c>
      <c r="AL44" s="21">
        <v>0.53500002999999996</v>
      </c>
      <c r="AM44" s="21"/>
      <c r="AN44" s="21">
        <v>15.090401999999999</v>
      </c>
      <c r="AO44" s="21">
        <v>1207</v>
      </c>
      <c r="AP44" s="21"/>
      <c r="AQ44" s="21"/>
      <c r="AR44" s="21"/>
      <c r="AS44" s="33" t="s">
        <v>111</v>
      </c>
      <c r="AT44" s="21">
        <v>2.1159474999999999</v>
      </c>
      <c r="AU44" s="21">
        <v>572.61224000000004</v>
      </c>
      <c r="AV44" s="21">
        <v>270.61743000000001</v>
      </c>
      <c r="AW44" s="21">
        <v>71.628128000000004</v>
      </c>
      <c r="AX44" s="21"/>
      <c r="AY44" s="21"/>
      <c r="AZ44" s="25">
        <v>0</v>
      </c>
      <c r="BA44" s="25">
        <v>410</v>
      </c>
      <c r="BB44" s="25">
        <v>490</v>
      </c>
      <c r="BC44" s="25">
        <v>52</v>
      </c>
      <c r="BD44" s="25" t="s">
        <v>112</v>
      </c>
      <c r="BE44" s="25">
        <v>300</v>
      </c>
      <c r="BF44" s="25">
        <v>20</v>
      </c>
      <c r="BG44" s="21" t="s">
        <v>112</v>
      </c>
    </row>
    <row r="45" spans="1:59" x14ac:dyDescent="0.35">
      <c r="A45" s="23">
        <v>2021202</v>
      </c>
      <c r="B45" s="24">
        <v>44042.25</v>
      </c>
      <c r="C45" s="26">
        <v>8.4725999999999999</v>
      </c>
      <c r="D45" s="21"/>
      <c r="E45" s="25">
        <v>5165</v>
      </c>
      <c r="F45" s="27">
        <v>0.68624794</v>
      </c>
      <c r="G45" s="21"/>
      <c r="H45" s="26">
        <v>12.326738000000001</v>
      </c>
      <c r="I45" s="25">
        <v>286.50045999999998</v>
      </c>
      <c r="J45" s="23" t="str">
        <f>CHOOSE(1+ABS(ROUND(Table7[[#This Row],[WINDDIR_AVG °AZ]]/45,0)),"N","NE","E","SE","S","SW","W","NW","N")</f>
        <v>W</v>
      </c>
      <c r="K45" s="21">
        <v>8.3987750999999999</v>
      </c>
      <c r="L45" s="21">
        <v>6.6820002000000001</v>
      </c>
      <c r="M45" s="21"/>
      <c r="N45" s="21">
        <v>22.024999999999999</v>
      </c>
      <c r="O45" s="21"/>
      <c r="P45" s="21">
        <v>0.20796959000000001</v>
      </c>
      <c r="Q45" s="21">
        <v>1.0389999999999999</v>
      </c>
      <c r="R45" s="21"/>
      <c r="S45" s="21">
        <v>51.848896000000003</v>
      </c>
      <c r="T45" s="21">
        <v>0.16</v>
      </c>
      <c r="U45" s="21"/>
      <c r="V45" s="21">
        <v>13.166016000000001</v>
      </c>
      <c r="W45" s="21">
        <v>2.1999999999999999E-2</v>
      </c>
      <c r="X45" s="21"/>
      <c r="Y45" s="21">
        <v>0.95694612999999995</v>
      </c>
      <c r="Z45" s="21">
        <v>5.2000000999999997E-2</v>
      </c>
      <c r="AA45" s="21"/>
      <c r="AB45" s="21">
        <v>1.3299810999999999</v>
      </c>
      <c r="AC45" s="21">
        <v>2.0409999000000001</v>
      </c>
      <c r="AD45" s="21"/>
      <c r="AE45" s="21">
        <v>113.14375</v>
      </c>
      <c r="AF45" s="21">
        <v>1.7649999999999999</v>
      </c>
      <c r="AG45" s="21"/>
      <c r="AH45" s="21">
        <v>37.527240999999997</v>
      </c>
      <c r="AI45" s="21">
        <v>3.4540000000000002</v>
      </c>
      <c r="AJ45" s="21"/>
      <c r="AK45" s="21">
        <v>55.705275999999998</v>
      </c>
      <c r="AL45" s="21">
        <v>9.7999997000000005E-2</v>
      </c>
      <c r="AM45" s="21"/>
      <c r="AN45" s="21">
        <v>2.7642231000000002</v>
      </c>
      <c r="AO45" s="21">
        <v>346.75</v>
      </c>
      <c r="AP45" s="21"/>
      <c r="AQ45" s="21"/>
      <c r="AR45" s="21"/>
      <c r="AS45" s="33" t="s">
        <v>111</v>
      </c>
      <c r="AT45" s="21">
        <v>1.8818566000000001</v>
      </c>
      <c r="AU45" s="21">
        <v>180.65209999999999</v>
      </c>
      <c r="AV45" s="21">
        <v>95.996741999999998</v>
      </c>
      <c r="AW45" s="21">
        <v>61.200588000000003</v>
      </c>
      <c r="AX45" s="21"/>
      <c r="AY45" s="21"/>
      <c r="AZ45" s="25">
        <v>0</v>
      </c>
      <c r="BA45" s="25">
        <v>320</v>
      </c>
      <c r="BB45" s="25">
        <v>240</v>
      </c>
      <c r="BC45" s="25">
        <v>25</v>
      </c>
      <c r="BD45" s="25" t="s">
        <v>112</v>
      </c>
      <c r="BE45" s="25">
        <v>90</v>
      </c>
      <c r="BF45" s="25">
        <v>0</v>
      </c>
      <c r="BG45" s="21" t="s">
        <v>112</v>
      </c>
    </row>
    <row r="46" spans="1:59" x14ac:dyDescent="0.35">
      <c r="A46" s="23">
        <v>2021203</v>
      </c>
      <c r="B46" s="24">
        <v>44042.75</v>
      </c>
      <c r="C46" s="26">
        <v>3.3599717999999998</v>
      </c>
      <c r="D46" s="21"/>
      <c r="E46" s="25">
        <v>1442</v>
      </c>
      <c r="F46" s="27">
        <v>0.51097893999999999</v>
      </c>
      <c r="G46" s="21"/>
      <c r="H46" s="26">
        <v>11.876136000000001</v>
      </c>
      <c r="I46" s="25">
        <v>288.08629999999999</v>
      </c>
      <c r="J46" s="23" t="str">
        <f>CHOOSE(1+ABS(ROUND(Table7[[#This Row],[WINDDIR_AVG °AZ]]/45,0)),"N","NE","E","SE","S","SW","W","NW","N")</f>
        <v>W</v>
      </c>
      <c r="K46" s="21">
        <v>7.6853670999999997</v>
      </c>
      <c r="L46" s="21">
        <v>6.5679997999999999</v>
      </c>
      <c r="M46" s="21"/>
      <c r="N46" s="21">
        <v>13.91</v>
      </c>
      <c r="O46" s="21"/>
      <c r="P46" s="21">
        <v>0.27039593000000001</v>
      </c>
      <c r="Q46" s="21">
        <v>0.78700000000000003</v>
      </c>
      <c r="R46" s="21"/>
      <c r="S46" s="21">
        <v>39.273417999999999</v>
      </c>
      <c r="T46" s="21">
        <v>0.16800000000000001</v>
      </c>
      <c r="U46" s="21"/>
      <c r="V46" s="21">
        <v>13.824316</v>
      </c>
      <c r="W46" s="21">
        <v>1.2E-2</v>
      </c>
      <c r="X46" s="21"/>
      <c r="Y46" s="21">
        <v>0.52197062999999999</v>
      </c>
      <c r="Z46" s="21">
        <v>2.9999998999999999E-2</v>
      </c>
      <c r="AA46" s="21"/>
      <c r="AB46" s="21">
        <v>0.76729678999999995</v>
      </c>
      <c r="AC46" s="21">
        <v>1.018</v>
      </c>
      <c r="AD46" s="21"/>
      <c r="AE46" s="21">
        <v>56.433284999999998</v>
      </c>
      <c r="AF46" s="21">
        <v>1.046</v>
      </c>
      <c r="AG46" s="21"/>
      <c r="AH46" s="21">
        <v>22.239941000000002</v>
      </c>
      <c r="AI46" s="21">
        <v>1.829</v>
      </c>
      <c r="AJ46" s="21"/>
      <c r="AK46" s="21">
        <v>29.497668999999998</v>
      </c>
      <c r="AL46" s="21">
        <v>6.3000001E-2</v>
      </c>
      <c r="AM46" s="21"/>
      <c r="AN46" s="21">
        <v>1.7770005</v>
      </c>
      <c r="AO46" s="21">
        <v>334.41665999999998</v>
      </c>
      <c r="AP46" s="21"/>
      <c r="AQ46" s="21"/>
      <c r="AR46" s="21"/>
      <c r="AS46" s="33" t="s">
        <v>111</v>
      </c>
      <c r="AT46" s="21">
        <v>2.0758592999999999</v>
      </c>
      <c r="AU46" s="21">
        <v>111.08880000000001</v>
      </c>
      <c r="AV46" s="21">
        <v>53.514609999999998</v>
      </c>
      <c r="AW46" s="21">
        <v>69.955039999999997</v>
      </c>
      <c r="AX46" s="21"/>
      <c r="AY46" s="21"/>
      <c r="AZ46" s="25">
        <v>0</v>
      </c>
      <c r="BA46" s="25">
        <v>200</v>
      </c>
      <c r="BB46" s="25">
        <v>150</v>
      </c>
      <c r="BC46" s="25">
        <v>30</v>
      </c>
      <c r="BD46" s="25" t="s">
        <v>112</v>
      </c>
      <c r="BE46" s="25">
        <v>40</v>
      </c>
      <c r="BF46" s="25">
        <v>44</v>
      </c>
      <c r="BG46" s="21" t="s">
        <v>112</v>
      </c>
    </row>
    <row r="47" spans="1:59" x14ac:dyDescent="0.35">
      <c r="A47" s="23">
        <v>2021304</v>
      </c>
      <c r="B47" s="24">
        <v>44043.25</v>
      </c>
      <c r="C47" s="26">
        <v>4.6000724000000002</v>
      </c>
      <c r="D47" s="21"/>
      <c r="E47" s="25">
        <v>644</v>
      </c>
      <c r="F47" s="27">
        <v>0.21518229999999999</v>
      </c>
      <c r="G47" s="21"/>
      <c r="H47" s="26">
        <v>11.053473</v>
      </c>
      <c r="I47" s="25">
        <v>342.41376000000002</v>
      </c>
      <c r="J47" s="23" t="str">
        <f>CHOOSE(1+ABS(ROUND(Table7[[#This Row],[WINDDIR_AVG °AZ]]/45,0)),"N","NE","E","SE","S","SW","W","NW","N")</f>
        <v>N</v>
      </c>
      <c r="K47" s="21">
        <v>9.0640611999999994</v>
      </c>
      <c r="L47" s="21">
        <v>6.8600000999999997</v>
      </c>
      <c r="M47" s="21"/>
      <c r="N47" s="21">
        <v>26.082001000000002</v>
      </c>
      <c r="O47" s="21"/>
      <c r="P47" s="21">
        <v>0.13803837999999999</v>
      </c>
      <c r="Q47" s="21">
        <v>1.6919999999999999</v>
      </c>
      <c r="R47" s="21"/>
      <c r="S47" s="21">
        <v>84.435349000000002</v>
      </c>
      <c r="T47" s="21">
        <v>0.35499998999999999</v>
      </c>
      <c r="U47" s="21"/>
      <c r="V47" s="21">
        <v>29.212097</v>
      </c>
      <c r="W47" s="21">
        <v>2.7000000999999999E-2</v>
      </c>
      <c r="X47" s="21"/>
      <c r="Y47" s="21">
        <v>1.1744338000000001</v>
      </c>
      <c r="Z47" s="21">
        <v>4.3000001000000003E-2</v>
      </c>
      <c r="AA47" s="21"/>
      <c r="AB47" s="21">
        <v>1.0997920000000001</v>
      </c>
      <c r="AC47" s="21">
        <v>2.145</v>
      </c>
      <c r="AD47" s="21"/>
      <c r="AE47" s="21">
        <v>118.90903</v>
      </c>
      <c r="AF47" s="21">
        <v>1.2729999999999999</v>
      </c>
      <c r="AG47" s="21"/>
      <c r="AH47" s="21">
        <v>27.066390999999999</v>
      </c>
      <c r="AI47" s="21">
        <v>2.8369998999999999</v>
      </c>
      <c r="AJ47" s="21"/>
      <c r="AK47" s="21">
        <v>45.754447999999996</v>
      </c>
      <c r="AL47" s="21">
        <v>0.13200000000000001</v>
      </c>
      <c r="AM47" s="21"/>
      <c r="AN47" s="21">
        <v>3.7232392000000001</v>
      </c>
      <c r="AO47" s="21">
        <v>993.41669000000002</v>
      </c>
      <c r="AP47" s="21"/>
      <c r="AQ47" s="21"/>
      <c r="AR47" s="21"/>
      <c r="AS47" s="33" t="s">
        <v>111</v>
      </c>
      <c r="AT47" s="21">
        <v>3.0697057000000001</v>
      </c>
      <c r="AU47" s="21">
        <v>234.96779000000001</v>
      </c>
      <c r="AV47" s="21">
        <v>76.544075000000007</v>
      </c>
      <c r="AW47" s="21">
        <v>101.7128</v>
      </c>
      <c r="AX47" s="21"/>
      <c r="AY47" s="21"/>
      <c r="AZ47" s="25">
        <v>30</v>
      </c>
      <c r="BA47" s="25">
        <v>530</v>
      </c>
      <c r="BB47" s="25">
        <v>470</v>
      </c>
      <c r="BC47" s="25">
        <v>55</v>
      </c>
      <c r="BD47" s="25" t="s">
        <v>112</v>
      </c>
      <c r="BE47" s="25">
        <v>120</v>
      </c>
      <c r="BF47" s="25">
        <v>29</v>
      </c>
      <c r="BG47" s="21" t="s">
        <v>112</v>
      </c>
    </row>
    <row r="48" spans="1:59" x14ac:dyDescent="0.35">
      <c r="A48" s="23">
        <v>2021301</v>
      </c>
      <c r="B48" s="24">
        <v>44043.75</v>
      </c>
      <c r="C48" s="26">
        <v>0.71666675999999996</v>
      </c>
      <c r="D48" s="21"/>
      <c r="E48" s="25">
        <v>225</v>
      </c>
      <c r="F48" s="27">
        <v>0.44652702999999999</v>
      </c>
      <c r="G48" s="21"/>
      <c r="H48" s="26">
        <v>10.971897999999999</v>
      </c>
      <c r="I48" s="25">
        <v>195.89507</v>
      </c>
      <c r="J48" s="23" t="str">
        <f>CHOOSE(1+ABS(ROUND(Table7[[#This Row],[WINDDIR_AVG °AZ]]/45,0)),"N","NE","E","SE","S","SW","W","NW","N")</f>
        <v>S</v>
      </c>
      <c r="K48" s="21">
        <v>6.3820924999999997</v>
      </c>
      <c r="L48" s="21">
        <v>6.3400002000000004</v>
      </c>
      <c r="M48" s="21"/>
      <c r="N48" s="21">
        <v>14.547000000000001</v>
      </c>
      <c r="O48" s="21"/>
      <c r="P48" s="21">
        <v>0.45708801999999998</v>
      </c>
      <c r="Q48" s="21">
        <v>1.3720000000000001</v>
      </c>
      <c r="R48" s="21"/>
      <c r="S48" s="21">
        <v>68.466492000000002</v>
      </c>
      <c r="T48" s="21">
        <v>0.34</v>
      </c>
      <c r="U48" s="21"/>
      <c r="V48" s="21">
        <v>27.977782999999999</v>
      </c>
      <c r="W48" s="21">
        <v>1.7999998999999999E-2</v>
      </c>
      <c r="X48" s="21"/>
      <c r="Y48" s="21">
        <v>0.78295594000000002</v>
      </c>
      <c r="Z48" s="21">
        <v>2.4E-2</v>
      </c>
      <c r="AA48" s="21"/>
      <c r="AB48" s="21">
        <v>0.61383741999999997</v>
      </c>
      <c r="AC48" s="21">
        <v>0.23800001000000001</v>
      </c>
      <c r="AD48" s="21"/>
      <c r="AE48" s="21">
        <v>13.193636</v>
      </c>
      <c r="AF48" s="21">
        <v>0.53299998999999998</v>
      </c>
      <c r="AG48" s="21"/>
      <c r="AH48" s="21">
        <v>11.332589</v>
      </c>
      <c r="AI48" s="21">
        <v>0.96799999000000003</v>
      </c>
      <c r="AJ48" s="21"/>
      <c r="AK48" s="21">
        <v>15.61167</v>
      </c>
      <c r="AL48" s="21">
        <v>8.7999999999999995E-2</v>
      </c>
      <c r="AM48" s="21"/>
      <c r="AN48" s="21">
        <v>2.4821594</v>
      </c>
      <c r="AO48" s="21">
        <v>684.33330999999998</v>
      </c>
      <c r="AP48" s="21"/>
      <c r="AQ48" s="21"/>
      <c r="AR48" s="21"/>
      <c r="AS48" s="33" t="s">
        <v>111</v>
      </c>
      <c r="AT48" s="21">
        <v>3.7887251000000002</v>
      </c>
      <c r="AU48" s="21">
        <v>111.48860999999999</v>
      </c>
      <c r="AV48" s="21">
        <v>29.426418000000002</v>
      </c>
      <c r="AW48" s="21">
        <v>116.47046</v>
      </c>
      <c r="AX48" s="21"/>
      <c r="AY48" s="21"/>
      <c r="AZ48" s="25">
        <v>55</v>
      </c>
      <c r="BA48" s="25">
        <v>430</v>
      </c>
      <c r="BB48" s="25">
        <v>350</v>
      </c>
      <c r="BC48" s="25">
        <v>52</v>
      </c>
      <c r="BD48" s="25" t="s">
        <v>112</v>
      </c>
      <c r="BE48" s="25">
        <v>40</v>
      </c>
      <c r="BF48" s="25">
        <v>52</v>
      </c>
      <c r="BG48" s="21" t="s">
        <v>112</v>
      </c>
    </row>
    <row r="49" spans="1:59" x14ac:dyDescent="0.35">
      <c r="A49" s="23">
        <v>2021606</v>
      </c>
      <c r="B49" s="24">
        <v>44046.25</v>
      </c>
      <c r="C49" s="26">
        <v>5.8943734000000001</v>
      </c>
      <c r="D49" s="21"/>
      <c r="E49" s="25">
        <v>196</v>
      </c>
      <c r="F49" s="27">
        <v>0.38598639000000001</v>
      </c>
      <c r="G49" s="21"/>
      <c r="H49" s="26">
        <v>14.043108</v>
      </c>
      <c r="I49" s="25">
        <v>268.79153000000002</v>
      </c>
      <c r="J49" s="23" t="str">
        <f>CHOOSE(1+ABS(ROUND(Table7[[#This Row],[WINDDIR_AVG °AZ]]/45,0)),"N","NE","E","SE","S","SW","W","NW","N")</f>
        <v>W</v>
      </c>
      <c r="K49" s="21">
        <v>11.302880999999999</v>
      </c>
      <c r="L49" s="21">
        <v>6.3920002</v>
      </c>
      <c r="M49" s="21"/>
      <c r="N49" s="21">
        <v>23.080998999999998</v>
      </c>
      <c r="O49" s="21"/>
      <c r="P49" s="21">
        <v>0.40550834000000002</v>
      </c>
      <c r="Q49" s="21">
        <v>0.98299998</v>
      </c>
      <c r="R49" s="21"/>
      <c r="S49" s="21">
        <v>49.054344</v>
      </c>
      <c r="T49" s="21">
        <v>0.45300001000000001</v>
      </c>
      <c r="U49" s="21"/>
      <c r="V49" s="21">
        <v>37.276279000000002</v>
      </c>
      <c r="W49" s="21">
        <v>0.15899999000000001</v>
      </c>
      <c r="X49" s="21"/>
      <c r="Y49" s="21">
        <v>6.9161105000000003</v>
      </c>
      <c r="Z49" s="21">
        <v>0.11899999999999999</v>
      </c>
      <c r="AA49" s="21"/>
      <c r="AB49" s="21">
        <v>3.0436106000000001</v>
      </c>
      <c r="AC49" s="21">
        <v>1.2460001000000001</v>
      </c>
      <c r="AD49" s="21"/>
      <c r="AE49" s="21">
        <v>69.072563000000002</v>
      </c>
      <c r="AF49" s="21">
        <v>2.5430000000000001</v>
      </c>
      <c r="AG49" s="21"/>
      <c r="AH49" s="21">
        <v>54.068995999999999</v>
      </c>
      <c r="AI49" s="21">
        <v>1.855</v>
      </c>
      <c r="AJ49" s="21"/>
      <c r="AK49" s="21">
        <v>29.916989999999998</v>
      </c>
      <c r="AL49" s="21">
        <v>0.18000000999999999</v>
      </c>
      <c r="AM49" s="21"/>
      <c r="AN49" s="21">
        <v>5.0771445999999996</v>
      </c>
      <c r="AO49" s="21">
        <v>375.08334000000002</v>
      </c>
      <c r="AP49" s="21"/>
      <c r="AQ49" s="21"/>
      <c r="AR49" s="21"/>
      <c r="AS49" s="33" t="s">
        <v>111</v>
      </c>
      <c r="AT49" s="21">
        <v>1.8612145</v>
      </c>
      <c r="AU49" s="21">
        <v>165.76559</v>
      </c>
      <c r="AV49" s="21">
        <v>89.063132999999993</v>
      </c>
      <c r="AW49" s="21">
        <v>60.199226000000003</v>
      </c>
      <c r="AX49" s="21"/>
      <c r="AY49" s="21"/>
      <c r="AZ49" s="25">
        <v>0</v>
      </c>
      <c r="BA49" s="25">
        <v>250</v>
      </c>
      <c r="BB49" s="25">
        <v>170</v>
      </c>
      <c r="BC49" s="25">
        <v>80</v>
      </c>
      <c r="BD49" s="25" t="s">
        <v>112</v>
      </c>
      <c r="BE49" s="25">
        <v>0</v>
      </c>
      <c r="BF49" s="25">
        <v>19</v>
      </c>
      <c r="BG49" s="21" t="s">
        <v>112</v>
      </c>
    </row>
    <row r="50" spans="1:59" x14ac:dyDescent="0.35">
      <c r="A50" s="23">
        <v>2021601</v>
      </c>
      <c r="B50" s="24">
        <v>44046.75</v>
      </c>
      <c r="C50" s="26">
        <v>2.9121424999999999</v>
      </c>
      <c r="D50" s="21"/>
      <c r="E50" s="25">
        <v>562</v>
      </c>
      <c r="F50" s="27">
        <v>0.58007264000000003</v>
      </c>
      <c r="G50" s="21"/>
      <c r="H50" s="26">
        <v>11.780583999999999</v>
      </c>
      <c r="I50" s="25">
        <v>295.68552</v>
      </c>
      <c r="J50" s="23" t="str">
        <f>CHOOSE(1+ABS(ROUND(Table7[[#This Row],[WINDDIR_AVG °AZ]]/45,0)),"N","NE","E","SE","S","SW","W","NW","N")</f>
        <v>NW</v>
      </c>
      <c r="K50" s="21">
        <v>11.064887000000001</v>
      </c>
      <c r="L50" s="21">
        <v>6.29</v>
      </c>
      <c r="M50" s="21"/>
      <c r="N50" s="21">
        <v>3.7820000999999999</v>
      </c>
      <c r="O50" s="21"/>
      <c r="P50" s="21">
        <v>0.51286142999999995</v>
      </c>
      <c r="Q50" s="21">
        <v>0.248</v>
      </c>
      <c r="R50" s="21"/>
      <c r="S50" s="21">
        <v>12.375867</v>
      </c>
      <c r="T50" s="21">
        <v>0.126</v>
      </c>
      <c r="U50" s="21"/>
      <c r="V50" s="21">
        <v>10.368237000000001</v>
      </c>
      <c r="W50" s="21">
        <v>1.2999999999999999E-2</v>
      </c>
      <c r="X50" s="21"/>
      <c r="Y50" s="21">
        <v>0.56546819000000004</v>
      </c>
      <c r="Z50" s="21">
        <v>1.4999999999999999E-2</v>
      </c>
      <c r="AA50" s="21"/>
      <c r="AB50" s="21">
        <v>0.3836484</v>
      </c>
      <c r="AC50" s="21">
        <v>0.10100000000000001</v>
      </c>
      <c r="AD50" s="21"/>
      <c r="AE50" s="21">
        <v>5.5989798999999998</v>
      </c>
      <c r="AF50" s="21">
        <v>0.122</v>
      </c>
      <c r="AG50" s="21"/>
      <c r="AH50" s="21">
        <v>2.5939510000000001</v>
      </c>
      <c r="AI50" s="21">
        <v>0.15899999000000001</v>
      </c>
      <c r="AJ50" s="21"/>
      <c r="AK50" s="21">
        <v>2.5643134000000001</v>
      </c>
      <c r="AL50" s="21">
        <v>2.4E-2</v>
      </c>
      <c r="AM50" s="21"/>
      <c r="AN50" s="21">
        <v>0.67695260000000002</v>
      </c>
      <c r="AO50" s="21">
        <v>106.16665999999999</v>
      </c>
      <c r="AP50" s="21"/>
      <c r="AQ50" s="21"/>
      <c r="AR50" s="21"/>
      <c r="AS50" s="33" t="s">
        <v>111</v>
      </c>
      <c r="AT50" s="21">
        <v>5.1071787000000004</v>
      </c>
      <c r="AU50" s="21">
        <v>29.801497000000001</v>
      </c>
      <c r="AV50" s="21">
        <v>5.8352170000000001</v>
      </c>
      <c r="AW50" s="21">
        <v>134.50331</v>
      </c>
      <c r="AX50" s="21"/>
      <c r="AY50" s="21"/>
      <c r="AZ50" s="25">
        <v>0</v>
      </c>
      <c r="BA50" s="25">
        <v>140</v>
      </c>
      <c r="BB50" s="25">
        <v>37</v>
      </c>
      <c r="BC50" s="25">
        <v>0</v>
      </c>
      <c r="BD50" s="25" t="s">
        <v>112</v>
      </c>
      <c r="BE50" s="25">
        <v>0</v>
      </c>
      <c r="BF50" s="25">
        <v>0</v>
      </c>
      <c r="BG50" s="21" t="s">
        <v>112</v>
      </c>
    </row>
    <row r="51" spans="1:59" x14ac:dyDescent="0.35">
      <c r="A51" s="23">
        <v>2021804</v>
      </c>
      <c r="B51" s="24">
        <v>44048.25</v>
      </c>
      <c r="C51" s="26">
        <v>8.2787045999999993</v>
      </c>
      <c r="D51" s="21"/>
      <c r="E51" s="25">
        <v>298</v>
      </c>
      <c r="F51" s="27">
        <v>1.0339248999999999</v>
      </c>
      <c r="G51" s="21"/>
      <c r="H51" s="26">
        <v>11.968420999999999</v>
      </c>
      <c r="I51" s="25">
        <v>272.44528000000003</v>
      </c>
      <c r="J51" s="23" t="str">
        <f>CHOOSE(1+ABS(ROUND(Table7[[#This Row],[WINDDIR_AVG °AZ]]/45,0)),"N","NE","E","SE","S","SW","W","NW","N")</f>
        <v>W</v>
      </c>
      <c r="K51" s="21">
        <v>11.473770999999999</v>
      </c>
      <c r="L51" s="21">
        <v>6.4020000000000001</v>
      </c>
      <c r="M51" s="21"/>
      <c r="N51" s="21">
        <v>5.9239997999999998</v>
      </c>
      <c r="O51" s="21"/>
      <c r="P51" s="21">
        <v>0.39627807999999998</v>
      </c>
      <c r="Q51" s="21">
        <v>0.40400001000000002</v>
      </c>
      <c r="R51" s="21"/>
      <c r="S51" s="21">
        <v>20.160685999999998</v>
      </c>
      <c r="T51" s="21">
        <v>0.21099999999999999</v>
      </c>
      <c r="U51" s="21"/>
      <c r="V51" s="21">
        <v>17.362682</v>
      </c>
      <c r="W51" s="21">
        <v>2.8999998999999999E-2</v>
      </c>
      <c r="X51" s="21"/>
      <c r="Y51" s="21">
        <v>1.2614289999999999</v>
      </c>
      <c r="Z51" s="21">
        <v>2.8999998999999999E-2</v>
      </c>
      <c r="AA51" s="21"/>
      <c r="AB51" s="21">
        <v>0.74172020000000005</v>
      </c>
      <c r="AC51" s="21">
        <v>0.18099999</v>
      </c>
      <c r="AD51" s="21"/>
      <c r="AE51" s="21">
        <v>10.033815000000001</v>
      </c>
      <c r="AF51" s="21">
        <v>0.26899999000000002</v>
      </c>
      <c r="AG51" s="21"/>
      <c r="AH51" s="21">
        <v>5.7194494999999996</v>
      </c>
      <c r="AI51" s="21">
        <v>0.315</v>
      </c>
      <c r="AJ51" s="21"/>
      <c r="AK51" s="21">
        <v>5.0802436000000002</v>
      </c>
      <c r="AL51" s="21">
        <v>4.5000001999999997E-2</v>
      </c>
      <c r="AM51" s="21"/>
      <c r="AN51" s="21">
        <v>1.2692862</v>
      </c>
      <c r="AO51" s="21">
        <v>91.25</v>
      </c>
      <c r="AP51" s="21"/>
      <c r="AQ51" s="21"/>
      <c r="AR51" s="21"/>
      <c r="AS51" s="33" t="s">
        <v>111</v>
      </c>
      <c r="AT51" s="21">
        <v>4.1390289999999998</v>
      </c>
      <c r="AU51" s="21">
        <v>49.953856999999999</v>
      </c>
      <c r="AV51" s="21">
        <v>12.068979000000001</v>
      </c>
      <c r="AW51" s="21">
        <v>122.16428000000001</v>
      </c>
      <c r="AX51" s="21"/>
      <c r="AY51" s="21"/>
      <c r="AZ51" s="25">
        <v>26</v>
      </c>
      <c r="BA51" s="25">
        <v>250</v>
      </c>
      <c r="BB51" s="25">
        <v>160</v>
      </c>
      <c r="BC51" s="25">
        <v>26</v>
      </c>
      <c r="BD51" s="25" t="s">
        <v>112</v>
      </c>
      <c r="BE51" s="25">
        <v>0</v>
      </c>
      <c r="BF51" s="25">
        <v>18</v>
      </c>
      <c r="BG51" s="21" t="s">
        <v>112</v>
      </c>
    </row>
    <row r="52" spans="1:59" x14ac:dyDescent="0.35">
      <c r="A52" s="23">
        <v>2021902</v>
      </c>
      <c r="B52" s="24">
        <v>44049.25</v>
      </c>
      <c r="C52" s="26">
        <v>11.450001</v>
      </c>
      <c r="D52" s="21"/>
      <c r="E52" s="25">
        <v>287</v>
      </c>
      <c r="F52" s="27">
        <v>0.14669852999999999</v>
      </c>
      <c r="G52" s="21"/>
      <c r="H52" s="26">
        <v>7.0738944999999998</v>
      </c>
      <c r="I52" s="25">
        <v>291.43094000000002</v>
      </c>
      <c r="J52" s="23" t="str">
        <f>CHOOSE(1+ABS(ROUND(Table7[[#This Row],[WINDDIR_AVG °AZ]]/45,0)),"N","NE","E","SE","S","SW","W","NW","N")</f>
        <v>W</v>
      </c>
      <c r="K52" s="21">
        <v>13.707027</v>
      </c>
      <c r="L52" s="21">
        <v>6.1370000999999998</v>
      </c>
      <c r="M52" s="21"/>
      <c r="N52" s="21">
        <v>26.146000000000001</v>
      </c>
      <c r="O52" s="21"/>
      <c r="P52" s="21">
        <v>0.72945738000000004</v>
      </c>
      <c r="Q52" s="21">
        <v>1.4379999999999999</v>
      </c>
      <c r="R52" s="21"/>
      <c r="S52" s="21">
        <v>71.760070999999996</v>
      </c>
      <c r="T52" s="21">
        <v>0.32600001000000001</v>
      </c>
      <c r="U52" s="21"/>
      <c r="V52" s="21">
        <v>26.825755999999998</v>
      </c>
      <c r="W52" s="21">
        <v>0.12</v>
      </c>
      <c r="X52" s="21"/>
      <c r="Y52" s="21">
        <v>5.2197060999999998</v>
      </c>
      <c r="Z52" s="21">
        <v>7.1000002000000006E-2</v>
      </c>
      <c r="AA52" s="21"/>
      <c r="AB52" s="21">
        <v>1.8159357</v>
      </c>
      <c r="AC52" s="21">
        <v>1.7430000000000001</v>
      </c>
      <c r="AD52" s="21"/>
      <c r="AE52" s="21">
        <v>96.623977999999994</v>
      </c>
      <c r="AF52" s="21">
        <v>1.9730000000000001</v>
      </c>
      <c r="AG52" s="21"/>
      <c r="AH52" s="21">
        <v>41.949714999999998</v>
      </c>
      <c r="AI52" s="21">
        <v>4.8410000999999996</v>
      </c>
      <c r="AJ52" s="21"/>
      <c r="AK52" s="21">
        <v>78.074477999999999</v>
      </c>
      <c r="AL52" s="21">
        <v>0.23199998999999999</v>
      </c>
      <c r="AM52" s="21"/>
      <c r="AN52" s="21">
        <v>6.5438751999999996</v>
      </c>
      <c r="AO52" s="21">
        <v>578.41669000000002</v>
      </c>
      <c r="AP52" s="21"/>
      <c r="AQ52" s="21"/>
      <c r="AR52" s="21"/>
      <c r="AS52" s="33" t="s">
        <v>111</v>
      </c>
      <c r="AT52" s="21">
        <v>1.6036417000000001</v>
      </c>
      <c r="AU52" s="21">
        <v>202.96983</v>
      </c>
      <c r="AV52" s="21">
        <v>126.56806</v>
      </c>
      <c r="AW52" s="21">
        <v>46.369033999999999</v>
      </c>
      <c r="AX52" s="21"/>
      <c r="AY52" s="21"/>
      <c r="AZ52" s="25">
        <v>27</v>
      </c>
      <c r="BA52" s="25">
        <v>310</v>
      </c>
      <c r="BB52" s="25">
        <v>200</v>
      </c>
      <c r="BC52" s="25">
        <v>15</v>
      </c>
      <c r="BD52" s="25" t="s">
        <v>112</v>
      </c>
      <c r="BE52" s="25">
        <v>80</v>
      </c>
      <c r="BF52" s="25">
        <v>19</v>
      </c>
      <c r="BG52" s="21" t="s">
        <v>112</v>
      </c>
    </row>
    <row r="53" spans="1:59" x14ac:dyDescent="0.35">
      <c r="A53" s="23">
        <v>2022306</v>
      </c>
      <c r="B53" s="24">
        <v>44053.25</v>
      </c>
      <c r="C53" s="21">
        <v>7.9414338999999998</v>
      </c>
      <c r="D53" s="21"/>
      <c r="E53" s="25">
        <v>557</v>
      </c>
      <c r="F53" s="21">
        <v>0.65456736000000004</v>
      </c>
      <c r="G53" s="21"/>
      <c r="H53" s="21">
        <v>13.673817</v>
      </c>
      <c r="I53" s="21">
        <v>293.13760000000002</v>
      </c>
      <c r="J53" s="23" t="str">
        <f>CHOOSE(1+ABS(ROUND(Table7[[#This Row],[WINDDIR_AVG °AZ]]/45,0)),"N","NE","E","SE","S","SW","W","NW","N")</f>
        <v>NW</v>
      </c>
      <c r="K53" s="21">
        <v>10.293684000000001</v>
      </c>
      <c r="L53" s="21">
        <v>5.6690000999999999</v>
      </c>
      <c r="M53" s="21"/>
      <c r="N53" s="21">
        <v>20.329999999999998</v>
      </c>
      <c r="O53" s="21"/>
      <c r="P53" s="21">
        <v>2.14289</v>
      </c>
      <c r="Q53" s="21">
        <v>0.66700000000000004</v>
      </c>
      <c r="R53" s="21"/>
      <c r="S53" s="21">
        <v>33.285094999999998</v>
      </c>
      <c r="T53" s="21">
        <v>0.13500001</v>
      </c>
      <c r="U53" s="21"/>
      <c r="V53" s="21">
        <v>11.108826000000001</v>
      </c>
      <c r="W53" s="21">
        <v>3.0999999E-2</v>
      </c>
      <c r="X53" s="21"/>
      <c r="Y53" s="21">
        <v>1.3484240999999999</v>
      </c>
      <c r="Z53" s="21">
        <v>3.2000002E-2</v>
      </c>
      <c r="AA53" s="21"/>
      <c r="AB53" s="21">
        <v>0.81844991</v>
      </c>
      <c r="AC53" s="21">
        <v>1.8720000000000001</v>
      </c>
      <c r="AD53" s="21"/>
      <c r="AE53" s="21">
        <v>103.77515</v>
      </c>
      <c r="AF53" s="21">
        <v>2.3280001000000001</v>
      </c>
      <c r="AG53" s="21"/>
      <c r="AH53" s="21">
        <v>49.497687999999997</v>
      </c>
      <c r="AI53" s="21">
        <v>3.2559999999999998</v>
      </c>
      <c r="AJ53" s="21"/>
      <c r="AK53" s="21">
        <v>52.511977999999999</v>
      </c>
      <c r="AL53" s="21">
        <v>0.13600001</v>
      </c>
      <c r="AM53" s="21"/>
      <c r="AN53" s="21">
        <v>3.8360645999999998</v>
      </c>
      <c r="AO53" s="21">
        <v>591.75</v>
      </c>
      <c r="AP53" s="21"/>
      <c r="AQ53" s="21"/>
      <c r="AR53" s="21"/>
      <c r="AS53" s="33" t="s">
        <v>111</v>
      </c>
      <c r="AT53" s="21">
        <v>1.4404353999999999</v>
      </c>
      <c r="AU53" s="21">
        <v>152.46394000000001</v>
      </c>
      <c r="AV53" s="21">
        <v>105.84573</v>
      </c>
      <c r="AW53" s="21">
        <v>36.094822000000001</v>
      </c>
      <c r="AX53" s="21"/>
      <c r="AY53" s="21"/>
      <c r="AZ53" s="25" t="s">
        <v>112</v>
      </c>
      <c r="BA53" s="25" t="s">
        <v>112</v>
      </c>
      <c r="BB53" s="25" t="s">
        <v>112</v>
      </c>
      <c r="BC53" s="25" t="s">
        <v>112</v>
      </c>
      <c r="BD53" s="25" t="s">
        <v>112</v>
      </c>
      <c r="BE53" s="25" t="s">
        <v>112</v>
      </c>
      <c r="BF53" s="25" t="s">
        <v>112</v>
      </c>
      <c r="BG53" s="21" t="s">
        <v>112</v>
      </c>
    </row>
    <row r="54" spans="1:59" x14ac:dyDescent="0.35">
      <c r="A54" s="23">
        <v>2022402</v>
      </c>
      <c r="B54" s="24">
        <v>44054.25</v>
      </c>
      <c r="C54" s="21">
        <v>10.574069</v>
      </c>
      <c r="D54" s="21"/>
      <c r="E54" s="25">
        <v>483</v>
      </c>
      <c r="F54" s="21">
        <v>0.43564134999999998</v>
      </c>
      <c r="G54" s="21"/>
      <c r="H54" s="21">
        <v>16.249946999999999</v>
      </c>
      <c r="I54" s="21">
        <v>280.43099999999998</v>
      </c>
      <c r="J54" s="23" t="str">
        <f>CHOOSE(1+ABS(ROUND(Table7[[#This Row],[WINDDIR_AVG °AZ]]/45,0)),"N","NE","E","SE","S","SW","W","NW","N")</f>
        <v>W</v>
      </c>
      <c r="K54" s="21">
        <v>8.9843358999999996</v>
      </c>
      <c r="L54" s="21">
        <v>5.7389998000000002</v>
      </c>
      <c r="M54" s="21"/>
      <c r="N54" s="21">
        <v>53.685001</v>
      </c>
      <c r="O54" s="21"/>
      <c r="P54" s="21">
        <v>1.8238964</v>
      </c>
      <c r="Q54" s="21">
        <v>1.391</v>
      </c>
      <c r="R54" s="21"/>
      <c r="S54" s="21">
        <v>69.414642000000001</v>
      </c>
      <c r="T54" s="21">
        <v>0.161</v>
      </c>
      <c r="U54" s="21"/>
      <c r="V54" s="21">
        <v>13.248302000000001</v>
      </c>
      <c r="W54" s="21">
        <v>0.15099999</v>
      </c>
      <c r="X54" s="21"/>
      <c r="Y54" s="21">
        <v>6.56813</v>
      </c>
      <c r="Z54" s="21"/>
      <c r="AA54" s="21"/>
      <c r="AB54" s="21"/>
      <c r="AC54" s="21">
        <v>5.4590000999999999</v>
      </c>
      <c r="AD54" s="21"/>
      <c r="AE54" s="21">
        <v>302.62209999999999</v>
      </c>
      <c r="AF54" s="21">
        <v>7.5409999000000001</v>
      </c>
      <c r="AG54" s="21"/>
      <c r="AH54" s="21">
        <v>160.33593999999999</v>
      </c>
      <c r="AI54" s="21">
        <v>8.2860002999999995</v>
      </c>
      <c r="AJ54" s="21"/>
      <c r="AK54" s="21">
        <v>133.63460000000001</v>
      </c>
      <c r="AL54" s="21">
        <v>0.25099999000000001</v>
      </c>
      <c r="AM54" s="21"/>
      <c r="AN54" s="21">
        <v>7.0797958000000003</v>
      </c>
      <c r="AO54" s="21">
        <v>806.16669000000002</v>
      </c>
      <c r="AP54" s="21"/>
      <c r="AQ54" s="21"/>
      <c r="AR54" s="21"/>
      <c r="AS54" s="33" t="s">
        <v>111</v>
      </c>
      <c r="AT54" s="21"/>
      <c r="AU54" s="21"/>
      <c r="AV54" s="21">
        <v>301.05032</v>
      </c>
      <c r="AW54" s="21"/>
      <c r="AX54" s="21"/>
      <c r="AY54" s="21"/>
      <c r="AZ54" s="25">
        <v>46</v>
      </c>
      <c r="BA54" s="25">
        <v>430</v>
      </c>
      <c r="BB54" s="25">
        <v>390</v>
      </c>
      <c r="BC54" s="25">
        <v>27</v>
      </c>
      <c r="BD54" s="25" t="s">
        <v>112</v>
      </c>
      <c r="BE54" s="25">
        <v>150</v>
      </c>
      <c r="BF54" s="25">
        <v>21</v>
      </c>
      <c r="BG54" s="21" t="s">
        <v>112</v>
      </c>
    </row>
    <row r="55" spans="1:59" x14ac:dyDescent="0.35">
      <c r="A55" s="23">
        <v>2022504</v>
      </c>
      <c r="B55" s="24">
        <v>44055.25</v>
      </c>
      <c r="C55" s="21">
        <v>10.971617</v>
      </c>
      <c r="D55" s="21"/>
      <c r="E55" s="25">
        <v>353</v>
      </c>
      <c r="F55" s="21">
        <v>0.75594150999999998</v>
      </c>
      <c r="G55" s="21"/>
      <c r="H55" s="21">
        <v>14.213990000000001</v>
      </c>
      <c r="I55" s="21">
        <v>295.68786999999998</v>
      </c>
      <c r="J55" s="23" t="str">
        <f>CHOOSE(1+ABS(ROUND(Table7[[#This Row],[WINDDIR_AVG °AZ]]/45,0)),"N","NE","E","SE","S","SW","W","NW","N")</f>
        <v>NW</v>
      </c>
      <c r="K55" s="21">
        <v>13.79543</v>
      </c>
      <c r="L55" s="21">
        <v>6.2919998000000001</v>
      </c>
      <c r="M55" s="21"/>
      <c r="N55" s="21">
        <v>14.8</v>
      </c>
      <c r="O55" s="21"/>
      <c r="P55" s="21">
        <v>0.51050519999999999</v>
      </c>
      <c r="Q55" s="21">
        <v>0.87800001999999999</v>
      </c>
      <c r="R55" s="21"/>
      <c r="S55" s="21">
        <v>43.81456</v>
      </c>
      <c r="T55" s="21">
        <v>0.14199999999999999</v>
      </c>
      <c r="U55" s="21"/>
      <c r="V55" s="21">
        <v>11.684837999999999</v>
      </c>
      <c r="W55" s="21">
        <v>3.0999999E-2</v>
      </c>
      <c r="X55" s="21"/>
      <c r="Y55" s="21">
        <v>1.3484240999999999</v>
      </c>
      <c r="Z55" s="21">
        <v>7.1000002000000006E-2</v>
      </c>
      <c r="AA55" s="21"/>
      <c r="AB55" s="21">
        <v>1.8159357</v>
      </c>
      <c r="AC55" s="21">
        <v>0.98799998</v>
      </c>
      <c r="AD55" s="21"/>
      <c r="AE55" s="21">
        <v>54.770221999999997</v>
      </c>
      <c r="AF55" s="21">
        <v>1.2050000000000001</v>
      </c>
      <c r="AG55" s="21"/>
      <c r="AH55" s="21">
        <v>25.620581000000001</v>
      </c>
      <c r="AI55" s="21">
        <v>2.1199998999999998</v>
      </c>
      <c r="AJ55" s="21"/>
      <c r="AK55" s="21">
        <v>34.190845000000003</v>
      </c>
      <c r="AL55" s="21">
        <v>8.6999996999999996E-2</v>
      </c>
      <c r="AM55" s="21"/>
      <c r="AN55" s="21">
        <v>2.4539529999999998</v>
      </c>
      <c r="AO55" s="21">
        <v>326.83334000000002</v>
      </c>
      <c r="AP55" s="21"/>
      <c r="AQ55" s="21"/>
      <c r="AR55" s="21"/>
      <c r="AS55" s="33" t="s">
        <v>111</v>
      </c>
      <c r="AT55" s="21">
        <v>1.8299243000000001</v>
      </c>
      <c r="AU55" s="21">
        <v>113.94092999999999</v>
      </c>
      <c r="AV55" s="21">
        <v>62.265380999999998</v>
      </c>
      <c r="AW55" s="21">
        <v>58.653461</v>
      </c>
      <c r="AX55" s="21"/>
      <c r="AY55" s="21"/>
      <c r="AZ55" s="25">
        <v>0</v>
      </c>
      <c r="BA55" s="25">
        <v>230</v>
      </c>
      <c r="BB55" s="25">
        <v>200</v>
      </c>
      <c r="BC55" s="25">
        <v>0</v>
      </c>
      <c r="BD55" s="25" t="s">
        <v>112</v>
      </c>
      <c r="BE55" s="25">
        <v>30</v>
      </c>
      <c r="BF55" s="25">
        <v>0</v>
      </c>
      <c r="BG55" s="21" t="s">
        <v>112</v>
      </c>
    </row>
    <row r="56" spans="1:59" x14ac:dyDescent="0.35">
      <c r="A56" s="23">
        <v>2023102</v>
      </c>
      <c r="B56" s="24">
        <v>44061.25</v>
      </c>
      <c r="C56" s="21">
        <v>9.6180105000000005</v>
      </c>
      <c r="D56" s="21"/>
      <c r="E56" s="25">
        <v>305</v>
      </c>
      <c r="F56" s="21">
        <v>0.48068914000000001</v>
      </c>
      <c r="G56" s="21"/>
      <c r="H56" s="21">
        <v>9.9351863999999992</v>
      </c>
      <c r="I56" s="21">
        <v>296.03152</v>
      </c>
      <c r="J56" s="23" t="str">
        <f>CHOOSE(1+ABS(ROUND(Table7[[#This Row],[WINDDIR_AVG °AZ]]/45,0)),"N","NE","E","SE","S","SW","W","NW","N")</f>
        <v>NW</v>
      </c>
      <c r="K56" s="21">
        <v>10.907700999999999</v>
      </c>
      <c r="L56" s="21">
        <v>5.1900000999999998</v>
      </c>
      <c r="M56" s="21"/>
      <c r="N56" s="21">
        <v>18.962</v>
      </c>
      <c r="O56" s="21"/>
      <c r="P56" s="21">
        <v>6.4565415000000002</v>
      </c>
      <c r="Q56" s="21">
        <v>0.51599996999999997</v>
      </c>
      <c r="R56" s="21"/>
      <c r="S56" s="21">
        <v>25.749787999999999</v>
      </c>
      <c r="T56" s="21">
        <v>0.10100000000000001</v>
      </c>
      <c r="U56" s="21"/>
      <c r="V56" s="21">
        <v>8.3110476000000002</v>
      </c>
      <c r="W56" s="21">
        <v>9.6000001000000001E-2</v>
      </c>
      <c r="X56" s="21"/>
      <c r="Y56" s="21">
        <v>4.1757650000000002</v>
      </c>
      <c r="Z56" s="21">
        <v>4.3999999999999997E-2</v>
      </c>
      <c r="AA56" s="21"/>
      <c r="AB56" s="21">
        <v>1.1253686000000001</v>
      </c>
      <c r="AC56" s="21">
        <v>1.4590000000000001</v>
      </c>
      <c r="AD56" s="21"/>
      <c r="AE56" s="21">
        <v>80.880318000000003</v>
      </c>
      <c r="AF56" s="21">
        <v>2.2260000999999998</v>
      </c>
      <c r="AG56" s="21"/>
      <c r="AH56" s="21">
        <v>47.328975999999997</v>
      </c>
      <c r="AI56" s="21">
        <v>2.609</v>
      </c>
      <c r="AJ56" s="21"/>
      <c r="AK56" s="21">
        <v>42.07732</v>
      </c>
      <c r="AL56" s="21">
        <v>0.107</v>
      </c>
      <c r="AM56" s="21"/>
      <c r="AN56" s="21">
        <v>3.0180802</v>
      </c>
      <c r="AO56" s="21">
        <v>619.5</v>
      </c>
      <c r="AP56" s="21"/>
      <c r="AQ56" s="21"/>
      <c r="AR56" s="21"/>
      <c r="AS56" s="33" t="s">
        <v>111</v>
      </c>
      <c r="AT56" s="21">
        <v>1.3703521000000001</v>
      </c>
      <c r="AU56" s="21">
        <v>126.65394999999999</v>
      </c>
      <c r="AV56" s="21">
        <v>92.424377000000007</v>
      </c>
      <c r="AW56" s="21">
        <v>31.248705000000001</v>
      </c>
      <c r="AX56" s="21"/>
      <c r="AY56" s="21"/>
      <c r="AZ56" s="25" t="s">
        <v>112</v>
      </c>
      <c r="BA56" s="25" t="s">
        <v>112</v>
      </c>
      <c r="BB56" s="25" t="s">
        <v>112</v>
      </c>
      <c r="BC56" s="25" t="s">
        <v>112</v>
      </c>
      <c r="BD56" s="25" t="s">
        <v>112</v>
      </c>
      <c r="BE56" s="25" t="s">
        <v>112</v>
      </c>
      <c r="BF56" s="25" t="s">
        <v>112</v>
      </c>
      <c r="BG56" s="21" t="s">
        <v>112</v>
      </c>
    </row>
    <row r="57" spans="1:59" x14ac:dyDescent="0.35">
      <c r="A57" s="23">
        <v>2023302</v>
      </c>
      <c r="B57" s="24">
        <v>44063.25</v>
      </c>
      <c r="C57" s="21">
        <v>6.4319848999999998</v>
      </c>
      <c r="D57" s="21"/>
      <c r="E57" s="25">
        <v>832</v>
      </c>
      <c r="F57" s="21">
        <v>0.22537772</v>
      </c>
      <c r="G57" s="21"/>
      <c r="H57" s="21">
        <v>5.494319</v>
      </c>
      <c r="I57" s="21">
        <v>331.89154000000002</v>
      </c>
      <c r="J57" s="23" t="str">
        <f>CHOOSE(1+ABS(ROUND(Table7[[#This Row],[WINDDIR_AVG °AZ]]/45,0)),"N","NE","E","SE","S","SW","W","NW","N")</f>
        <v>NW</v>
      </c>
      <c r="K57" s="21">
        <v>11.150764000000001</v>
      </c>
      <c r="L57" s="21">
        <v>6.8879999999999999</v>
      </c>
      <c r="M57" s="21"/>
      <c r="N57" s="21">
        <v>16.725000000000001</v>
      </c>
      <c r="O57" s="21"/>
      <c r="P57" s="21">
        <v>0.12941958000000001</v>
      </c>
      <c r="Q57" s="21">
        <v>1.4970000000000001</v>
      </c>
      <c r="R57" s="21"/>
      <c r="S57" s="21">
        <v>74.704323000000002</v>
      </c>
      <c r="T57" s="21">
        <v>9.7000003000000001E-2</v>
      </c>
      <c r="U57" s="21"/>
      <c r="V57" s="21">
        <v>7.9818968999999997</v>
      </c>
      <c r="W57" s="21">
        <v>5.2000000999999997E-2</v>
      </c>
      <c r="X57" s="21"/>
      <c r="Y57" s="21">
        <v>2.2618727999999999</v>
      </c>
      <c r="Z57" s="21">
        <v>5.7000000000000002E-2</v>
      </c>
      <c r="AA57" s="21"/>
      <c r="AB57" s="21">
        <v>1.4578639</v>
      </c>
      <c r="AC57" s="21">
        <v>1.0429999999999999</v>
      </c>
      <c r="AD57" s="21"/>
      <c r="AE57" s="21">
        <v>57.819167999999998</v>
      </c>
      <c r="AF57" s="21">
        <v>0.67799997000000001</v>
      </c>
      <c r="AG57" s="21"/>
      <c r="AH57" s="21">
        <v>14.415564</v>
      </c>
      <c r="AI57" s="21">
        <v>1.2970001</v>
      </c>
      <c r="AJ57" s="21"/>
      <c r="AK57" s="21">
        <v>20.917701999999998</v>
      </c>
      <c r="AL57" s="21">
        <v>0.14300001000000001</v>
      </c>
      <c r="AM57" s="21"/>
      <c r="AN57" s="21">
        <v>4.0335093000000004</v>
      </c>
      <c r="AO57" s="21">
        <v>358.66665999999998</v>
      </c>
      <c r="AP57" s="21"/>
      <c r="AQ57" s="21"/>
      <c r="AR57" s="21"/>
      <c r="AS57" s="33" t="s">
        <v>111</v>
      </c>
      <c r="AT57" s="21">
        <v>3.6668904000000002</v>
      </c>
      <c r="AU57" s="21">
        <v>144.35364999999999</v>
      </c>
      <c r="AV57" s="21">
        <v>39.366776000000002</v>
      </c>
      <c r="AW57" s="21">
        <v>114.28982999999999</v>
      </c>
      <c r="AX57" s="21"/>
      <c r="AY57" s="21"/>
      <c r="AZ57" s="25">
        <v>25</v>
      </c>
      <c r="BA57" s="25">
        <v>300</v>
      </c>
      <c r="BB57" s="25">
        <v>130</v>
      </c>
      <c r="BC57" s="25">
        <v>19</v>
      </c>
      <c r="BD57" s="25" t="s">
        <v>112</v>
      </c>
      <c r="BE57" s="25">
        <v>70</v>
      </c>
      <c r="BF57" s="25">
        <v>21</v>
      </c>
      <c r="BG57" s="21" t="s">
        <v>112</v>
      </c>
    </row>
    <row r="58" spans="1:59" x14ac:dyDescent="0.35">
      <c r="A58" s="23">
        <v>2023401</v>
      </c>
      <c r="B58" s="24">
        <v>44064.75</v>
      </c>
      <c r="C58" s="21">
        <v>10.292802</v>
      </c>
      <c r="D58" s="21"/>
      <c r="E58" s="25">
        <v>1884</v>
      </c>
      <c r="F58" s="21">
        <v>0.50883811999999995</v>
      </c>
      <c r="G58" s="21"/>
      <c r="H58" s="21">
        <v>11.638614</v>
      </c>
      <c r="I58" s="21">
        <v>291.90564000000001</v>
      </c>
      <c r="J58" s="23" t="str">
        <f>CHOOSE(1+ABS(ROUND(Table7[[#This Row],[WINDDIR_AVG °AZ]]/45,0)),"N","NE","E","SE","S","SW","W","NW","N")</f>
        <v>W</v>
      </c>
      <c r="K58" s="21">
        <v>10.739635</v>
      </c>
      <c r="L58" s="21">
        <v>6.5320001000000003</v>
      </c>
      <c r="M58" s="21"/>
      <c r="N58" s="21">
        <v>13.286</v>
      </c>
      <c r="O58" s="21"/>
      <c r="P58" s="21">
        <v>0.29376491999999998</v>
      </c>
      <c r="Q58" s="21">
        <v>1.0109999999999999</v>
      </c>
      <c r="R58" s="21"/>
      <c r="S58" s="21">
        <v>50.451618000000003</v>
      </c>
      <c r="T58" s="21">
        <v>0.11</v>
      </c>
      <c r="U58" s="21"/>
      <c r="V58" s="21">
        <v>9.0516357000000003</v>
      </c>
      <c r="W58" s="21">
        <v>2.4E-2</v>
      </c>
      <c r="X58" s="21"/>
      <c r="Y58" s="21">
        <v>1.0439413</v>
      </c>
      <c r="Z58" s="21">
        <v>2.8999998999999999E-2</v>
      </c>
      <c r="AA58" s="21"/>
      <c r="AB58" s="21">
        <v>0.74172020000000005</v>
      </c>
      <c r="AC58" s="21">
        <v>0.81</v>
      </c>
      <c r="AD58" s="21"/>
      <c r="AE58" s="21">
        <v>44.902709999999999</v>
      </c>
      <c r="AF58" s="21">
        <v>1.2640001000000001</v>
      </c>
      <c r="AG58" s="21"/>
      <c r="AH58" s="21">
        <v>26.875032000000001</v>
      </c>
      <c r="AI58" s="21">
        <v>1.456</v>
      </c>
      <c r="AJ58" s="21"/>
      <c r="AK58" s="21">
        <v>23.482016000000002</v>
      </c>
      <c r="AL58" s="21">
        <v>5.7000000000000002E-2</v>
      </c>
      <c r="AM58" s="21"/>
      <c r="AN58" s="21">
        <v>1.6077623000000001</v>
      </c>
      <c r="AO58" s="21">
        <v>243</v>
      </c>
      <c r="AP58" s="21"/>
      <c r="AQ58" s="21"/>
      <c r="AR58" s="21"/>
      <c r="AS58" s="33" t="s">
        <v>111</v>
      </c>
      <c r="AT58" s="21">
        <v>2.0491435999999998</v>
      </c>
      <c r="AU58" s="21">
        <v>106.48335</v>
      </c>
      <c r="AV58" s="21">
        <v>51.964809000000002</v>
      </c>
      <c r="AW58" s="21">
        <v>68.815619999999996</v>
      </c>
      <c r="AX58" s="21"/>
      <c r="AY58" s="21"/>
      <c r="AZ58" s="25">
        <v>0</v>
      </c>
      <c r="BA58" s="25">
        <v>230</v>
      </c>
      <c r="BB58" s="25">
        <v>240</v>
      </c>
      <c r="BC58" s="25">
        <v>35</v>
      </c>
      <c r="BD58" s="25" t="s">
        <v>112</v>
      </c>
      <c r="BE58" s="25">
        <v>30</v>
      </c>
      <c r="BF58" s="25">
        <v>19</v>
      </c>
      <c r="BG58" s="21" t="s">
        <v>112</v>
      </c>
    </row>
    <row r="59" spans="1:59" x14ac:dyDescent="0.35">
      <c r="A59" s="23">
        <v>2023502</v>
      </c>
      <c r="B59" s="24">
        <v>44065.25</v>
      </c>
      <c r="C59" s="21">
        <v>11.076128000000001</v>
      </c>
      <c r="D59" s="21"/>
      <c r="E59" s="25">
        <v>323</v>
      </c>
      <c r="F59" s="21">
        <v>0.45046908000000002</v>
      </c>
      <c r="G59" s="21"/>
      <c r="H59" s="21">
        <v>11.478757</v>
      </c>
      <c r="I59" s="21">
        <v>307.63596000000001</v>
      </c>
      <c r="J59" s="23" t="str">
        <f>CHOOSE(1+ABS(ROUND(Table7[[#This Row],[WINDDIR_AVG °AZ]]/45,0)),"N","NE","E","SE","S","SW","W","NW","N")</f>
        <v>NW</v>
      </c>
      <c r="K59" s="21">
        <v>8.0885601000000005</v>
      </c>
      <c r="L59" s="21">
        <v>6.3210001</v>
      </c>
      <c r="M59" s="21"/>
      <c r="N59" s="21">
        <v>18.135000000000002</v>
      </c>
      <c r="O59" s="21"/>
      <c r="P59" s="21">
        <v>0.47752917</v>
      </c>
      <c r="Q59" s="21">
        <v>0.97199999999999998</v>
      </c>
      <c r="R59" s="21"/>
      <c r="S59" s="21">
        <v>48.505412999999997</v>
      </c>
      <c r="T59" s="21">
        <v>0.22400001</v>
      </c>
      <c r="U59" s="21"/>
      <c r="V59" s="21">
        <v>18.432421000000001</v>
      </c>
      <c r="W59" s="21">
        <v>2.1999999999999999E-2</v>
      </c>
      <c r="X59" s="21"/>
      <c r="Y59" s="21">
        <v>0.95694612999999995</v>
      </c>
      <c r="Z59" s="21">
        <v>3.7999999E-2</v>
      </c>
      <c r="AA59" s="21"/>
      <c r="AB59" s="21">
        <v>0.97190927999999999</v>
      </c>
      <c r="AC59" s="21">
        <v>1.3180000000000001</v>
      </c>
      <c r="AD59" s="21"/>
      <c r="AE59" s="21">
        <v>73.063918999999999</v>
      </c>
      <c r="AF59" s="21">
        <v>1.766</v>
      </c>
      <c r="AG59" s="21"/>
      <c r="AH59" s="21">
        <v>37.548504000000001</v>
      </c>
      <c r="AI59" s="21">
        <v>2.556</v>
      </c>
      <c r="AJ59" s="21"/>
      <c r="AK59" s="21">
        <v>41.222549000000001</v>
      </c>
      <c r="AL59" s="21">
        <v>0.1</v>
      </c>
      <c r="AM59" s="21"/>
      <c r="AN59" s="21">
        <v>2.8206357999999998</v>
      </c>
      <c r="AO59" s="21">
        <v>448.83334000000002</v>
      </c>
      <c r="AP59" s="21"/>
      <c r="AQ59" s="21"/>
      <c r="AR59" s="21"/>
      <c r="AS59" s="33" t="s">
        <v>111</v>
      </c>
      <c r="AT59" s="21">
        <v>1.7453346999999999</v>
      </c>
      <c r="AU59" s="21">
        <v>142.40482</v>
      </c>
      <c r="AV59" s="21">
        <v>81.59169</v>
      </c>
      <c r="AW59" s="21">
        <v>54.298279000000001</v>
      </c>
      <c r="AX59" s="21"/>
      <c r="AY59" s="21"/>
      <c r="AZ59" s="25">
        <v>0</v>
      </c>
      <c r="BA59" s="25">
        <v>270</v>
      </c>
      <c r="BB59" s="25">
        <v>220</v>
      </c>
      <c r="BC59" s="25">
        <v>27</v>
      </c>
      <c r="BD59" s="25" t="s">
        <v>112</v>
      </c>
      <c r="BE59" s="25">
        <v>20</v>
      </c>
      <c r="BF59" s="25">
        <v>46</v>
      </c>
      <c r="BG59" s="21" t="s">
        <v>112</v>
      </c>
    </row>
    <row r="60" spans="1:59" x14ac:dyDescent="0.35">
      <c r="A60" s="23">
        <v>2023802</v>
      </c>
      <c r="B60" s="24">
        <v>44068.25</v>
      </c>
      <c r="C60" s="21">
        <v>6.0703516000000004</v>
      </c>
      <c r="D60" s="21"/>
      <c r="E60" s="25">
        <v>473</v>
      </c>
      <c r="F60" s="21">
        <v>0.52525394999999997</v>
      </c>
      <c r="G60" s="21"/>
      <c r="H60" s="21">
        <v>14.329904000000001</v>
      </c>
      <c r="I60" s="21">
        <v>289.18912</v>
      </c>
      <c r="J60" s="23" t="str">
        <f>CHOOSE(1+ABS(ROUND(Table7[[#This Row],[WINDDIR_AVG °AZ]]/45,0)),"N","NE","E","SE","S","SW","W","NW","N")</f>
        <v>W</v>
      </c>
      <c r="K60" s="21">
        <v>11.887784</v>
      </c>
      <c r="L60" s="21">
        <v>6.5869999000000004</v>
      </c>
      <c r="M60" s="21"/>
      <c r="N60" s="21">
        <v>53.282001000000001</v>
      </c>
      <c r="O60" s="21"/>
      <c r="P60" s="21">
        <v>0.25882137</v>
      </c>
      <c r="Q60" s="21">
        <v>1.9259999999999999</v>
      </c>
      <c r="R60" s="21"/>
      <c r="S60" s="21">
        <v>96.112578999999997</v>
      </c>
      <c r="T60" s="21">
        <v>0.36000000999999998</v>
      </c>
      <c r="U60" s="21"/>
      <c r="V60" s="21">
        <v>29.623535</v>
      </c>
      <c r="W60" s="21">
        <v>7.1999996999999996E-2</v>
      </c>
      <c r="X60" s="21"/>
      <c r="Y60" s="21">
        <v>3.1318237999999998</v>
      </c>
      <c r="Z60" s="21">
        <v>0.15700001</v>
      </c>
      <c r="AA60" s="21"/>
      <c r="AB60" s="21">
        <v>4.0155196000000002</v>
      </c>
      <c r="AC60" s="21">
        <v>5.2589997999999998</v>
      </c>
      <c r="AD60" s="21"/>
      <c r="AE60" s="21">
        <v>291.53500000000003</v>
      </c>
      <c r="AF60" s="21">
        <v>6.8779998000000004</v>
      </c>
      <c r="AG60" s="21"/>
      <c r="AH60" s="21">
        <v>146.23929999999999</v>
      </c>
      <c r="AI60" s="21">
        <v>7.7950001000000002</v>
      </c>
      <c r="AJ60" s="21"/>
      <c r="AK60" s="21">
        <v>125.71587</v>
      </c>
      <c r="AL60" s="21">
        <v>0.22499999000000001</v>
      </c>
      <c r="AM60" s="21"/>
      <c r="AN60" s="21">
        <v>6.3464302999999997</v>
      </c>
      <c r="AO60" s="21">
        <v>620.66669000000002</v>
      </c>
      <c r="AP60" s="21"/>
      <c r="AQ60" s="21"/>
      <c r="AR60" s="21"/>
      <c r="AS60" s="33" t="s">
        <v>111</v>
      </c>
      <c r="AT60" s="21">
        <v>1.5259541000000001</v>
      </c>
      <c r="AU60" s="21">
        <v>424.67547999999999</v>
      </c>
      <c r="AV60" s="21">
        <v>278.30160999999998</v>
      </c>
      <c r="AW60" s="21">
        <v>41.643993000000002</v>
      </c>
      <c r="AX60" s="21"/>
      <c r="AY60" s="21"/>
      <c r="AZ60" s="25">
        <v>50</v>
      </c>
      <c r="BA60" s="25">
        <v>310</v>
      </c>
      <c r="BB60" s="25">
        <v>300</v>
      </c>
      <c r="BC60" s="25">
        <v>25</v>
      </c>
      <c r="BD60" s="25" t="s">
        <v>112</v>
      </c>
      <c r="BE60" s="25">
        <v>200</v>
      </c>
      <c r="BF60" s="25">
        <v>44</v>
      </c>
      <c r="BG60" s="21" t="s">
        <v>112</v>
      </c>
    </row>
    <row r="61" spans="1:59" x14ac:dyDescent="0.35">
      <c r="A61" s="23">
        <v>2023803</v>
      </c>
      <c r="B61" s="24">
        <v>44068.75</v>
      </c>
      <c r="C61" s="21">
        <v>6.9195055999999999</v>
      </c>
      <c r="D61" s="21"/>
      <c r="E61" s="25">
        <v>133</v>
      </c>
      <c r="F61" s="21">
        <v>0.67096816999999997</v>
      </c>
      <c r="G61" s="21"/>
      <c r="H61" s="21">
        <v>12.584402000000001</v>
      </c>
      <c r="I61" s="21">
        <v>310.47672</v>
      </c>
      <c r="J61" s="23" t="str">
        <f>CHOOSE(1+ABS(ROUND(Table7[[#This Row],[WINDDIR_AVG °AZ]]/45,0)),"N","NE","E","SE","S","SW","W","NW","N")</f>
        <v>NW</v>
      </c>
      <c r="K61" s="21">
        <v>14.793049999999999</v>
      </c>
      <c r="L61" s="21">
        <v>6.4720000999999998</v>
      </c>
      <c r="M61" s="21"/>
      <c r="N61" s="21">
        <v>26.207001000000002</v>
      </c>
      <c r="O61" s="21"/>
      <c r="P61" s="21">
        <v>0.33728722</v>
      </c>
      <c r="Q61" s="21">
        <v>1.2070000000000001</v>
      </c>
      <c r="R61" s="21"/>
      <c r="S61" s="21">
        <v>60.232548000000001</v>
      </c>
      <c r="T61" s="21">
        <v>0.22400001</v>
      </c>
      <c r="U61" s="21"/>
      <c r="V61" s="21">
        <v>18.432421000000001</v>
      </c>
      <c r="W61" s="21">
        <v>5.4000000999999999E-2</v>
      </c>
      <c r="X61" s="21"/>
      <c r="Y61" s="21">
        <v>2.3488677</v>
      </c>
      <c r="Z61" s="21">
        <v>7.1999996999999996E-2</v>
      </c>
      <c r="AA61" s="21"/>
      <c r="AB61" s="21">
        <v>1.8415123</v>
      </c>
      <c r="AC61" s="21">
        <v>1.702</v>
      </c>
      <c r="AD61" s="21"/>
      <c r="AE61" s="21">
        <v>94.351128000000003</v>
      </c>
      <c r="AF61" s="21">
        <v>2.6289999000000002</v>
      </c>
      <c r="AG61" s="21"/>
      <c r="AH61" s="21">
        <v>55.897517999999998</v>
      </c>
      <c r="AI61" s="21">
        <v>2.1530000999999999</v>
      </c>
      <c r="AJ61" s="21"/>
      <c r="AK61" s="21">
        <v>34.723061000000001</v>
      </c>
      <c r="AL61" s="21">
        <v>0.10100000000000001</v>
      </c>
      <c r="AM61" s="21"/>
      <c r="AN61" s="21">
        <v>2.8488421000000002</v>
      </c>
      <c r="AO61" s="21">
        <v>409.91665999999998</v>
      </c>
      <c r="AP61" s="21"/>
      <c r="AQ61" s="21"/>
      <c r="AR61" s="21"/>
      <c r="AS61" s="33" t="s">
        <v>111</v>
      </c>
      <c r="AT61" s="21">
        <v>1.8994598</v>
      </c>
      <c r="AU61" s="21">
        <v>177.54141000000001</v>
      </c>
      <c r="AV61" s="21">
        <v>93.469420999999997</v>
      </c>
      <c r="AW61" s="21">
        <v>62.04327</v>
      </c>
      <c r="AX61" s="21"/>
      <c r="AY61" s="21"/>
      <c r="AZ61" s="25">
        <v>0</v>
      </c>
      <c r="BA61" s="25">
        <v>310</v>
      </c>
      <c r="BB61" s="25">
        <v>290</v>
      </c>
      <c r="BC61" s="25">
        <v>0</v>
      </c>
      <c r="BD61" s="25" t="s">
        <v>112</v>
      </c>
      <c r="BE61" s="25">
        <v>40</v>
      </c>
      <c r="BF61" s="25">
        <v>0</v>
      </c>
      <c r="BG61" s="21" t="s">
        <v>112</v>
      </c>
    </row>
    <row r="62" spans="1:59" x14ac:dyDescent="0.35">
      <c r="A62" s="23">
        <v>2024703</v>
      </c>
      <c r="B62" s="24">
        <v>44077.75</v>
      </c>
      <c r="C62" s="21">
        <v>1.3639432</v>
      </c>
      <c r="D62" s="21"/>
      <c r="E62" s="25">
        <v>59</v>
      </c>
      <c r="F62" s="21">
        <v>0.45754907</v>
      </c>
      <c r="G62" s="21"/>
      <c r="H62" s="21">
        <v>7.8007841000000004</v>
      </c>
      <c r="I62" s="21">
        <v>292.59476000000001</v>
      </c>
      <c r="J62" s="23" t="str">
        <f>CHOOSE(1+ABS(ROUND(Table7[[#This Row],[WINDDIR_AVG °AZ]]/45,0)),"N","NE","E","SE","S","SW","W","NW","N")</f>
        <v>NW</v>
      </c>
      <c r="K62" s="21">
        <v>8.7271786000000002</v>
      </c>
      <c r="L62" s="21">
        <v>6.2010002000000002</v>
      </c>
      <c r="M62" s="21"/>
      <c r="N62" s="21"/>
      <c r="O62" s="21"/>
      <c r="P62" s="21">
        <v>0.62950587000000002</v>
      </c>
      <c r="Q62" s="21"/>
      <c r="R62" s="21"/>
      <c r="S62" s="21"/>
      <c r="T62" s="21"/>
      <c r="U62" s="21"/>
      <c r="V62" s="21"/>
      <c r="W62" s="21"/>
      <c r="X62" s="21"/>
      <c r="Y62" s="21"/>
      <c r="Z62" s="21">
        <v>9.4999999000000002E-2</v>
      </c>
      <c r="AA62" s="21"/>
      <c r="AB62" s="21">
        <v>2.4297730999999998</v>
      </c>
      <c r="AC62" s="21">
        <v>1.026</v>
      </c>
      <c r="AD62" s="21"/>
      <c r="AE62" s="21">
        <v>56.876766000000003</v>
      </c>
      <c r="AF62" s="21">
        <v>1.4370000000000001</v>
      </c>
      <c r="AG62" s="21"/>
      <c r="AH62" s="21">
        <v>30.553341</v>
      </c>
      <c r="AI62" s="21">
        <v>1.7130000999999999</v>
      </c>
      <c r="AJ62" s="21"/>
      <c r="AK62" s="21">
        <v>27.626847999999999</v>
      </c>
      <c r="AL62" s="21">
        <v>0.11799999999999999</v>
      </c>
      <c r="AM62" s="21"/>
      <c r="AN62" s="21">
        <v>3.3283502999999999</v>
      </c>
      <c r="AO62" s="21"/>
      <c r="AP62" s="21"/>
      <c r="AQ62" s="21"/>
      <c r="AR62" s="21"/>
      <c r="AS62" s="33" t="s">
        <v>111</v>
      </c>
      <c r="AT62" s="21"/>
      <c r="AU62" s="21"/>
      <c r="AV62" s="21">
        <v>61.508541000000001</v>
      </c>
      <c r="AW62" s="21"/>
      <c r="AX62" s="21"/>
      <c r="AY62" s="21"/>
      <c r="AZ62" s="25" t="s">
        <v>112</v>
      </c>
      <c r="BA62" s="25" t="s">
        <v>112</v>
      </c>
      <c r="BB62" s="25" t="s">
        <v>112</v>
      </c>
      <c r="BC62" s="25" t="s">
        <v>112</v>
      </c>
      <c r="BD62" s="25" t="s">
        <v>112</v>
      </c>
      <c r="BE62" s="25" t="s">
        <v>112</v>
      </c>
      <c r="BF62" s="25" t="s">
        <v>112</v>
      </c>
      <c r="BG62" s="21" t="s">
        <v>112</v>
      </c>
    </row>
    <row r="63" spans="1:59" x14ac:dyDescent="0.35">
      <c r="A63" s="23">
        <v>2024804</v>
      </c>
      <c r="B63" s="24">
        <v>44078.25</v>
      </c>
      <c r="C63" s="21">
        <v>6.6628394000000002</v>
      </c>
      <c r="D63" s="21"/>
      <c r="E63" s="25">
        <v>127</v>
      </c>
      <c r="F63" s="21">
        <v>0.52495997999999999</v>
      </c>
      <c r="G63" s="21"/>
      <c r="H63" s="21">
        <v>9.4997129000000005</v>
      </c>
      <c r="I63" s="21">
        <v>282.01958999999999</v>
      </c>
      <c r="J63" s="23" t="str">
        <f>CHOOSE(1+ABS(ROUND(Table7[[#This Row],[WINDDIR_AVG °AZ]]/45,0)),"N","NE","E","SE","S","SW","W","NW","N")</f>
        <v>W</v>
      </c>
      <c r="K63" s="21">
        <v>10.383778</v>
      </c>
      <c r="L63" s="21">
        <v>6.6160002000000002</v>
      </c>
      <c r="M63" s="21"/>
      <c r="N63" s="21">
        <v>13.489000000000001</v>
      </c>
      <c r="O63" s="21"/>
      <c r="P63" s="21">
        <v>0.24210280000000001</v>
      </c>
      <c r="Q63" s="21">
        <v>0.80299997000000001</v>
      </c>
      <c r="R63" s="21"/>
      <c r="S63" s="21">
        <v>40.071860999999998</v>
      </c>
      <c r="T63" s="21">
        <v>0.20200001000000001</v>
      </c>
      <c r="U63" s="21"/>
      <c r="V63" s="21">
        <v>16.622095000000002</v>
      </c>
      <c r="W63" s="21">
        <v>9.7999997000000005E-2</v>
      </c>
      <c r="X63" s="21"/>
      <c r="Y63" s="21">
        <v>4.2627601999999998</v>
      </c>
      <c r="Z63" s="21">
        <v>0.13100000000000001</v>
      </c>
      <c r="AA63" s="21"/>
      <c r="AB63" s="21">
        <v>3.3505292</v>
      </c>
      <c r="AC63" s="21">
        <v>0.74599998999999995</v>
      </c>
      <c r="AD63" s="21"/>
      <c r="AE63" s="21">
        <v>41.354843000000002</v>
      </c>
      <c r="AF63" s="21">
        <v>1.177</v>
      </c>
      <c r="AG63" s="21"/>
      <c r="AH63" s="21">
        <v>25.025248000000001</v>
      </c>
      <c r="AI63" s="21">
        <v>1.5</v>
      </c>
      <c r="AJ63" s="21"/>
      <c r="AK63" s="21">
        <v>24.191637</v>
      </c>
      <c r="AL63" s="21">
        <v>0.12899999000000001</v>
      </c>
      <c r="AM63" s="21"/>
      <c r="AN63" s="21">
        <v>3.6386200999999998</v>
      </c>
      <c r="AO63" s="21">
        <v>234.75</v>
      </c>
      <c r="AP63" s="21"/>
      <c r="AQ63" s="21"/>
      <c r="AR63" s="21"/>
      <c r="AS63" s="33" t="s">
        <v>111</v>
      </c>
      <c r="AT63" s="21">
        <v>2.0036230000000002</v>
      </c>
      <c r="AU63" s="21">
        <v>105.9025</v>
      </c>
      <c r="AV63" s="21">
        <v>52.855507000000003</v>
      </c>
      <c r="AW63" s="21">
        <v>66.827492000000007</v>
      </c>
      <c r="AX63" s="21"/>
      <c r="AY63" s="21"/>
      <c r="AZ63" s="25" t="s">
        <v>112</v>
      </c>
      <c r="BA63" s="25" t="s">
        <v>112</v>
      </c>
      <c r="BB63" s="25" t="s">
        <v>112</v>
      </c>
      <c r="BC63" s="25" t="s">
        <v>112</v>
      </c>
      <c r="BD63" s="25" t="s">
        <v>112</v>
      </c>
      <c r="BE63" s="25" t="s">
        <v>112</v>
      </c>
      <c r="BF63" s="25" t="s">
        <v>112</v>
      </c>
      <c r="BG63" s="21" t="s">
        <v>112</v>
      </c>
    </row>
    <row r="64" spans="1:59" x14ac:dyDescent="0.35">
      <c r="A64" s="23">
        <v>2024902</v>
      </c>
      <c r="B64" s="24">
        <v>44079.25</v>
      </c>
      <c r="C64" s="21">
        <v>4.6242875999999997</v>
      </c>
      <c r="D64" s="21"/>
      <c r="E64" s="25">
        <v>143</v>
      </c>
      <c r="F64" s="21">
        <v>0.18520296999999999</v>
      </c>
      <c r="G64" s="21"/>
      <c r="H64" s="21">
        <v>4.1815671999999999</v>
      </c>
      <c r="I64" s="21">
        <v>298.87369000000001</v>
      </c>
      <c r="J64" s="23" t="str">
        <f>CHOOSE(1+ABS(ROUND(Table7[[#This Row],[WINDDIR_AVG °AZ]]/45,0)),"N","NE","E","SE","S","SW","W","NW","N")</f>
        <v>NW</v>
      </c>
      <c r="K64" s="21">
        <v>14.615474000000001</v>
      </c>
      <c r="L64" s="21">
        <v>6.6009998000000003</v>
      </c>
      <c r="M64" s="21"/>
      <c r="N64" s="21">
        <v>15.801</v>
      </c>
      <c r="O64" s="21"/>
      <c r="P64" s="21">
        <v>0.25061104000000001</v>
      </c>
      <c r="Q64" s="21">
        <v>0.96899997999999998</v>
      </c>
      <c r="R64" s="21"/>
      <c r="S64" s="21">
        <v>48.355705</v>
      </c>
      <c r="T64" s="21">
        <v>0.28999998999999999</v>
      </c>
      <c r="U64" s="21"/>
      <c r="V64" s="21">
        <v>23.863403000000002</v>
      </c>
      <c r="W64" s="21">
        <v>6.3000001E-2</v>
      </c>
      <c r="X64" s="21"/>
      <c r="Y64" s="21">
        <v>2.7403457000000002</v>
      </c>
      <c r="Z64" s="21">
        <v>0.14399998999999999</v>
      </c>
      <c r="AA64" s="21"/>
      <c r="AB64" s="21">
        <v>3.6830246</v>
      </c>
      <c r="AC64" s="21">
        <v>0.78799998999999998</v>
      </c>
      <c r="AD64" s="21"/>
      <c r="AE64" s="21">
        <v>43.683132000000001</v>
      </c>
      <c r="AF64" s="21">
        <v>1.355</v>
      </c>
      <c r="AG64" s="21"/>
      <c r="AH64" s="21">
        <v>28.809866</v>
      </c>
      <c r="AI64" s="21">
        <v>1.7370000000000001</v>
      </c>
      <c r="AJ64" s="21"/>
      <c r="AK64" s="21">
        <v>28.013914</v>
      </c>
      <c r="AL64" s="21">
        <v>0.115</v>
      </c>
      <c r="AM64" s="21"/>
      <c r="AN64" s="21">
        <v>3.2437309999999999</v>
      </c>
      <c r="AO64" s="21">
        <v>353.16665999999998</v>
      </c>
      <c r="AP64" s="21"/>
      <c r="AQ64" s="21"/>
      <c r="AR64" s="21"/>
      <c r="AS64" s="33" t="s">
        <v>111</v>
      </c>
      <c r="AT64" s="21">
        <v>2.0406116999999999</v>
      </c>
      <c r="AU64" s="21">
        <v>122.57447999999999</v>
      </c>
      <c r="AV64" s="21">
        <v>60.067512999999998</v>
      </c>
      <c r="AW64" s="21">
        <v>68.447533000000007</v>
      </c>
      <c r="AX64" s="21"/>
      <c r="AY64" s="21"/>
      <c r="AZ64" s="25">
        <v>0</v>
      </c>
      <c r="BA64" s="25">
        <v>380</v>
      </c>
      <c r="BB64" s="25">
        <v>230</v>
      </c>
      <c r="BC64" s="25">
        <v>27</v>
      </c>
      <c r="BD64" s="25" t="s">
        <v>112</v>
      </c>
      <c r="BE64" s="25">
        <v>10</v>
      </c>
      <c r="BF64" s="25">
        <v>44</v>
      </c>
      <c r="BG64" s="21" t="s">
        <v>112</v>
      </c>
    </row>
    <row r="65" spans="1:59" x14ac:dyDescent="0.35">
      <c r="A65" s="23">
        <v>2025004</v>
      </c>
      <c r="B65" s="24">
        <v>44080.25</v>
      </c>
      <c r="C65" s="21">
        <v>8.5253153000000008</v>
      </c>
      <c r="D65" s="21"/>
      <c r="E65" s="25">
        <v>567</v>
      </c>
      <c r="F65" s="21">
        <v>0.61432469000000001</v>
      </c>
      <c r="G65" s="21"/>
      <c r="H65" s="21">
        <v>5.8329287000000001</v>
      </c>
      <c r="I65" s="21">
        <v>288.98996</v>
      </c>
      <c r="J65" s="23" t="str">
        <f>CHOOSE(1+ABS(ROUND(Table7[[#This Row],[WINDDIR_AVG °AZ]]/45,0)),"N","NE","E","SE","S","SW","W","NW","N")</f>
        <v>W</v>
      </c>
      <c r="K65" s="21">
        <v>7.7433224000000003</v>
      </c>
      <c r="L65" s="21">
        <v>6.5739998999999996</v>
      </c>
      <c r="M65" s="21"/>
      <c r="N65" s="21">
        <v>16.847999999999999</v>
      </c>
      <c r="O65" s="21"/>
      <c r="P65" s="21">
        <v>0.26668593000000002</v>
      </c>
      <c r="Q65" s="21">
        <v>0.72399997999999999</v>
      </c>
      <c r="R65" s="21"/>
      <c r="S65" s="21">
        <v>36.129547000000002</v>
      </c>
      <c r="T65" s="21">
        <v>0.16599998999999999</v>
      </c>
      <c r="U65" s="21"/>
      <c r="V65" s="21">
        <v>13.659739999999999</v>
      </c>
      <c r="W65" s="21">
        <v>3.3000000000000002E-2</v>
      </c>
      <c r="X65" s="21"/>
      <c r="Y65" s="21">
        <v>1.4354191999999999</v>
      </c>
      <c r="Z65" s="21">
        <v>0.105</v>
      </c>
      <c r="AA65" s="21"/>
      <c r="AB65" s="21">
        <v>2.6855387999999998</v>
      </c>
      <c r="AC65" s="21">
        <v>1.4730000000000001</v>
      </c>
      <c r="AD65" s="21"/>
      <c r="AE65" s="21">
        <v>81.656409999999994</v>
      </c>
      <c r="AF65" s="21">
        <v>1.5269999999999999</v>
      </c>
      <c r="AG65" s="21"/>
      <c r="AH65" s="21">
        <v>32.466911000000003</v>
      </c>
      <c r="AI65" s="21">
        <v>2.48</v>
      </c>
      <c r="AJ65" s="21"/>
      <c r="AK65" s="21">
        <v>39.996837999999997</v>
      </c>
      <c r="AL65" s="21">
        <v>8.6000003000000005E-2</v>
      </c>
      <c r="AM65" s="21"/>
      <c r="AN65" s="21">
        <v>2.4257466999999999</v>
      </c>
      <c r="AO65" s="21">
        <v>270.25</v>
      </c>
      <c r="AP65" s="21"/>
      <c r="AQ65" s="21"/>
      <c r="AR65" s="21"/>
      <c r="AS65" s="33" t="s">
        <v>111</v>
      </c>
      <c r="AT65" s="21">
        <v>1.8137589000000001</v>
      </c>
      <c r="AU65" s="21">
        <v>135.83148</v>
      </c>
      <c r="AV65" s="21">
        <v>74.889495999999994</v>
      </c>
      <c r="AW65" s="21">
        <v>57.841403999999997</v>
      </c>
      <c r="AX65" s="21"/>
      <c r="AY65" s="21"/>
      <c r="AZ65" s="25">
        <v>0</v>
      </c>
      <c r="BA65" s="25">
        <v>14</v>
      </c>
      <c r="BB65" s="25">
        <v>11</v>
      </c>
      <c r="BC65" s="25">
        <v>22</v>
      </c>
      <c r="BD65" s="25" t="s">
        <v>112</v>
      </c>
      <c r="BE65" s="25">
        <v>30</v>
      </c>
      <c r="BF65" s="25">
        <v>0</v>
      </c>
      <c r="BG65" s="21" t="s">
        <v>112</v>
      </c>
    </row>
    <row r="66" spans="1:59" x14ac:dyDescent="0.35">
      <c r="A66" s="23">
        <v>2025201</v>
      </c>
      <c r="B66" s="24">
        <v>44082.75</v>
      </c>
      <c r="C66" s="21">
        <v>8.9041718999999997</v>
      </c>
      <c r="D66" s="21"/>
      <c r="E66" s="25">
        <v>185</v>
      </c>
      <c r="F66" s="21">
        <v>0.54635440999999996</v>
      </c>
      <c r="G66" s="21"/>
      <c r="H66" s="21">
        <v>13.023985</v>
      </c>
      <c r="I66" s="21">
        <v>257.76706000000001</v>
      </c>
      <c r="J66" s="23" t="str">
        <f>CHOOSE(1+ABS(ROUND(Table7[[#This Row],[WINDDIR_AVG °AZ]]/45,0)),"N","NE","E","SE","S","SW","W","NW","N")</f>
        <v>W</v>
      </c>
      <c r="K66" s="21">
        <v>6.3068365999999996</v>
      </c>
      <c r="L66" s="21">
        <v>6.6259999000000001</v>
      </c>
      <c r="M66" s="21"/>
      <c r="N66" s="21">
        <v>38.402000000000001</v>
      </c>
      <c r="O66" s="21"/>
      <c r="P66" s="21">
        <v>0.23659200999999999</v>
      </c>
      <c r="Q66" s="21">
        <v>2.8150000999999998</v>
      </c>
      <c r="R66" s="21"/>
      <c r="S66" s="21">
        <v>140.47606999999999</v>
      </c>
      <c r="T66" s="21">
        <v>0.43399999</v>
      </c>
      <c r="U66" s="21"/>
      <c r="V66" s="21">
        <v>35.712817999999999</v>
      </c>
      <c r="W66" s="21">
        <v>0.24399999999999999</v>
      </c>
      <c r="X66" s="21"/>
      <c r="Y66" s="21">
        <v>10.613402000000001</v>
      </c>
      <c r="Z66" s="21">
        <v>0.184</v>
      </c>
      <c r="AA66" s="21"/>
      <c r="AB66" s="21">
        <v>4.7060871000000004</v>
      </c>
      <c r="AC66" s="21">
        <v>1.88</v>
      </c>
      <c r="AD66" s="21"/>
      <c r="AE66" s="21">
        <v>104.21863999999999</v>
      </c>
      <c r="AF66" s="21">
        <v>3.5390000000000001</v>
      </c>
      <c r="AG66" s="21"/>
      <c r="AH66" s="21">
        <v>75.245841999999996</v>
      </c>
      <c r="AI66" s="21">
        <v>6.0689998000000003</v>
      </c>
      <c r="AJ66" s="21"/>
      <c r="AK66" s="21">
        <v>97.879363999999995</v>
      </c>
      <c r="AL66" s="21">
        <v>0.24600000999999999</v>
      </c>
      <c r="AM66" s="21"/>
      <c r="AN66" s="21">
        <v>6.9387641000000002</v>
      </c>
      <c r="AO66" s="21">
        <v>749.25</v>
      </c>
      <c r="AP66" s="21"/>
      <c r="AQ66" s="21"/>
      <c r="AR66" s="21"/>
      <c r="AS66" s="33" t="s">
        <v>111</v>
      </c>
      <c r="AT66" s="21">
        <v>1.6436491</v>
      </c>
      <c r="AU66" s="21">
        <v>295.96197999999998</v>
      </c>
      <c r="AV66" s="21">
        <v>180.06396000000001</v>
      </c>
      <c r="AW66" s="21">
        <v>48.693989000000002</v>
      </c>
      <c r="AX66" s="21"/>
      <c r="AY66" s="21"/>
      <c r="AZ66" s="25">
        <v>0</v>
      </c>
      <c r="BA66" s="25">
        <v>510</v>
      </c>
      <c r="BB66" s="25">
        <v>290</v>
      </c>
      <c r="BC66" s="25">
        <v>27</v>
      </c>
      <c r="BD66" s="25" t="s">
        <v>112</v>
      </c>
      <c r="BE66" s="25">
        <v>100</v>
      </c>
      <c r="BF66" s="25">
        <v>48</v>
      </c>
      <c r="BG66" s="21" t="s">
        <v>112</v>
      </c>
    </row>
    <row r="67" spans="1:59" x14ac:dyDescent="0.35">
      <c r="A67" s="23">
        <v>2025302</v>
      </c>
      <c r="B67" s="24">
        <v>44083.25</v>
      </c>
      <c r="C67" s="21">
        <v>10.577980999999999</v>
      </c>
      <c r="D67" s="21"/>
      <c r="E67" s="25">
        <v>647</v>
      </c>
      <c r="F67" s="21">
        <v>0.46591616000000002</v>
      </c>
      <c r="G67" s="21"/>
      <c r="H67" s="21">
        <v>14.085903999999999</v>
      </c>
      <c r="I67" s="21">
        <v>265.13445999999999</v>
      </c>
      <c r="J67" s="23" t="str">
        <f>CHOOSE(1+ABS(ROUND(Table7[[#This Row],[WINDDIR_AVG °AZ]]/45,0)),"N","NE","E","SE","S","SW","W","NW","N")</f>
        <v>W</v>
      </c>
      <c r="K67" s="21">
        <v>7.6350721999999998</v>
      </c>
      <c r="L67" s="21">
        <v>6.2140002000000001</v>
      </c>
      <c r="M67" s="21"/>
      <c r="N67" s="21">
        <v>33.469002000000003</v>
      </c>
      <c r="O67" s="21"/>
      <c r="P67" s="21">
        <v>0.61094170999999997</v>
      </c>
      <c r="Q67" s="21">
        <v>1.67</v>
      </c>
      <c r="R67" s="21"/>
      <c r="S67" s="21">
        <v>83.337494000000007</v>
      </c>
      <c r="T67" s="21">
        <v>0.31999999000000001</v>
      </c>
      <c r="U67" s="21"/>
      <c r="V67" s="21">
        <v>26.332031000000001</v>
      </c>
      <c r="W67" s="21">
        <v>0.65499996999999999</v>
      </c>
      <c r="X67" s="21"/>
      <c r="Y67" s="21">
        <v>28.490895999999999</v>
      </c>
      <c r="Z67" s="21">
        <v>0.183</v>
      </c>
      <c r="AA67" s="21"/>
      <c r="AB67" s="21">
        <v>4.6805104999999996</v>
      </c>
      <c r="AC67" s="21">
        <v>2.2449998999999998</v>
      </c>
      <c r="AD67" s="21"/>
      <c r="AE67" s="21">
        <v>124.45258</v>
      </c>
      <c r="AF67" s="21">
        <v>2.8469999000000001</v>
      </c>
      <c r="AG67" s="21"/>
      <c r="AH67" s="21">
        <v>60.532612</v>
      </c>
      <c r="AI67" s="21">
        <v>6.2039999999999997</v>
      </c>
      <c r="AJ67" s="21"/>
      <c r="AK67" s="21">
        <v>100.05661000000001</v>
      </c>
      <c r="AL67" s="21">
        <v>0.46399998999999997</v>
      </c>
      <c r="AM67" s="21"/>
      <c r="AN67" s="21">
        <v>13.08775</v>
      </c>
      <c r="AO67" s="21">
        <v>864.16669000000002</v>
      </c>
      <c r="AP67" s="21"/>
      <c r="AQ67" s="21"/>
      <c r="AR67" s="21"/>
      <c r="AS67" s="33" t="s">
        <v>111</v>
      </c>
      <c r="AT67" s="21">
        <v>1.5425199999999999</v>
      </c>
      <c r="AU67" s="21">
        <v>267.90021000000002</v>
      </c>
      <c r="AV67" s="21">
        <v>173.67697000000001</v>
      </c>
      <c r="AW67" s="21">
        <v>42.675773999999997</v>
      </c>
      <c r="AX67" s="21"/>
      <c r="AY67" s="21"/>
      <c r="AZ67" s="25">
        <v>58</v>
      </c>
      <c r="BA67" s="25">
        <v>460</v>
      </c>
      <c r="BB67" s="25">
        <v>250</v>
      </c>
      <c r="BC67" s="25">
        <v>28</v>
      </c>
      <c r="BD67" s="25" t="s">
        <v>112</v>
      </c>
      <c r="BE67" s="25">
        <v>120</v>
      </c>
      <c r="BF67" s="25">
        <v>59</v>
      </c>
      <c r="BG67" s="21" t="s">
        <v>112</v>
      </c>
    </row>
    <row r="68" spans="1:59" x14ac:dyDescent="0.35">
      <c r="A68" s="23">
        <v>2025303</v>
      </c>
      <c r="B68" s="24">
        <v>44083.75</v>
      </c>
      <c r="C68" s="21">
        <v>3.7819940999999999</v>
      </c>
      <c r="D68" s="21"/>
      <c r="E68" s="25">
        <v>573</v>
      </c>
      <c r="F68" s="21">
        <v>0.44468898000000001</v>
      </c>
      <c r="G68" s="21"/>
      <c r="H68" s="21">
        <v>15.204940000000001</v>
      </c>
      <c r="I68" s="21">
        <v>275.79543999999999</v>
      </c>
      <c r="J68" s="23" t="str">
        <f>CHOOSE(1+ABS(ROUND(Table7[[#This Row],[WINDDIR_AVG °AZ]]/45,0)),"N","NE","E","SE","S","SW","W","NW","N")</f>
        <v>W</v>
      </c>
      <c r="K68" s="21">
        <v>6.8023385999999997</v>
      </c>
      <c r="L68" s="21">
        <v>6.6339997999999998</v>
      </c>
      <c r="M68" s="21"/>
      <c r="N68" s="21">
        <v>36.369999</v>
      </c>
      <c r="O68" s="21"/>
      <c r="P68" s="21">
        <v>0.23227376999999999</v>
      </c>
      <c r="Q68" s="21">
        <v>2.855</v>
      </c>
      <c r="R68" s="21"/>
      <c r="S68" s="21">
        <v>142.47218000000001</v>
      </c>
      <c r="T68" s="21">
        <v>0.37599999000000001</v>
      </c>
      <c r="U68" s="21"/>
      <c r="V68" s="21">
        <v>30.940135999999999</v>
      </c>
      <c r="W68" s="21">
        <v>0.69</v>
      </c>
      <c r="X68" s="21"/>
      <c r="Y68" s="21">
        <v>30.013309</v>
      </c>
      <c r="Z68" s="21">
        <v>0.27900001000000002</v>
      </c>
      <c r="AA68" s="21"/>
      <c r="AB68" s="21">
        <v>7.1358600000000001</v>
      </c>
      <c r="AC68" s="21">
        <v>1.6819999999999999</v>
      </c>
      <c r="AD68" s="21"/>
      <c r="AE68" s="21">
        <v>93.242416000000006</v>
      </c>
      <c r="AF68" s="21">
        <v>3.0380001000000001</v>
      </c>
      <c r="AG68" s="21"/>
      <c r="AH68" s="21">
        <v>64.593636000000004</v>
      </c>
      <c r="AI68" s="21">
        <v>7.2020001000000002</v>
      </c>
      <c r="AJ68" s="21"/>
      <c r="AK68" s="21">
        <v>116.15210999999999</v>
      </c>
      <c r="AL68" s="21">
        <v>0.53299998999999998</v>
      </c>
      <c r="AM68" s="21"/>
      <c r="AN68" s="21">
        <v>15.033989</v>
      </c>
      <c r="AO68" s="21">
        <v>621.83330999999998</v>
      </c>
      <c r="AP68" s="21"/>
      <c r="AQ68" s="21"/>
      <c r="AR68" s="21"/>
      <c r="AS68" s="33" t="s">
        <v>111</v>
      </c>
      <c r="AT68" s="21">
        <v>1.5529421999999999</v>
      </c>
      <c r="AU68" s="21">
        <v>304.03458000000001</v>
      </c>
      <c r="AV68" s="21">
        <v>195.77972</v>
      </c>
      <c r="AW68" s="21">
        <v>43.318027000000001</v>
      </c>
      <c r="AX68" s="21"/>
      <c r="AY68" s="21"/>
      <c r="AZ68" s="25">
        <v>0</v>
      </c>
      <c r="BA68" s="25">
        <v>430</v>
      </c>
      <c r="BB68" s="25">
        <v>220</v>
      </c>
      <c r="BC68" s="25">
        <v>22</v>
      </c>
      <c r="BD68" s="25" t="s">
        <v>112</v>
      </c>
      <c r="BE68" s="25">
        <v>40</v>
      </c>
      <c r="BF68" s="25">
        <v>49</v>
      </c>
      <c r="BG68" s="21" t="s">
        <v>112</v>
      </c>
    </row>
    <row r="69" spans="1:59" x14ac:dyDescent="0.35">
      <c r="A69" s="23">
        <v>2025501</v>
      </c>
      <c r="B69" s="24">
        <v>44085.75</v>
      </c>
      <c r="C69" s="21">
        <v>0.39192343000000002</v>
      </c>
      <c r="D69" s="21"/>
      <c r="E69" s="25">
        <v>120</v>
      </c>
      <c r="F69" s="21">
        <v>0.11502743999999999</v>
      </c>
      <c r="G69" s="21"/>
      <c r="H69" s="21">
        <v>3.0420661</v>
      </c>
      <c r="I69" s="21">
        <v>43.006717999999999</v>
      </c>
      <c r="J69" s="23" t="str">
        <f>CHOOSE(1+ABS(ROUND(Table7[[#This Row],[WINDDIR_AVG °AZ]]/45,0)),"N","NE","E","SE","S","SW","W","NW","N")</f>
        <v>NE</v>
      </c>
      <c r="K69" s="21">
        <v>5.4925413000000001</v>
      </c>
      <c r="L69" s="21">
        <v>6.2639999</v>
      </c>
      <c r="M69" s="21"/>
      <c r="N69" s="21"/>
      <c r="O69" s="21"/>
      <c r="P69" s="21">
        <v>0.54450273999999999</v>
      </c>
      <c r="Q69" s="21">
        <v>0.27300000000000002</v>
      </c>
      <c r="R69" s="21"/>
      <c r="S69" s="21">
        <v>13.623434</v>
      </c>
      <c r="T69" s="21">
        <v>7.6999999999999999E-2</v>
      </c>
      <c r="U69" s="21"/>
      <c r="V69" s="21">
        <v>6.3361448999999999</v>
      </c>
      <c r="W69" s="21">
        <v>0.17399998999999999</v>
      </c>
      <c r="X69" s="21"/>
      <c r="Y69" s="21">
        <v>7.5685739999999999</v>
      </c>
      <c r="Z69" s="21">
        <v>0.32900000000000001</v>
      </c>
      <c r="AA69" s="21"/>
      <c r="AB69" s="21">
        <v>8.4146880999999993</v>
      </c>
      <c r="AC69" s="21">
        <v>0.51700002</v>
      </c>
      <c r="AD69" s="21"/>
      <c r="AE69" s="21">
        <v>28.660126000000002</v>
      </c>
      <c r="AF69" s="21">
        <v>0.49099999999999999</v>
      </c>
      <c r="AG69" s="21"/>
      <c r="AH69" s="21">
        <v>10.439590000000001</v>
      </c>
      <c r="AI69" s="21">
        <v>0.35800000999999998</v>
      </c>
      <c r="AJ69" s="21"/>
      <c r="AK69" s="21">
        <v>5.7737373999999999</v>
      </c>
      <c r="AL69" s="21">
        <v>0.1</v>
      </c>
      <c r="AM69" s="21"/>
      <c r="AN69" s="21">
        <v>2.8206357999999998</v>
      </c>
      <c r="AO69" s="21">
        <v>453.58334000000002</v>
      </c>
      <c r="AP69" s="21"/>
      <c r="AQ69" s="21"/>
      <c r="AR69" s="21"/>
      <c r="AS69" s="33" t="s">
        <v>111</v>
      </c>
      <c r="AT69" s="21">
        <v>3.4224972999999999</v>
      </c>
      <c r="AU69" s="21">
        <v>65.143683999999993</v>
      </c>
      <c r="AV69" s="21">
        <v>19.033961999999999</v>
      </c>
      <c r="AW69" s="21">
        <v>109.55337</v>
      </c>
      <c r="AX69" s="21"/>
      <c r="AY69" s="21"/>
      <c r="AZ69" s="25" t="s">
        <v>112</v>
      </c>
      <c r="BA69" s="25" t="s">
        <v>112</v>
      </c>
      <c r="BB69" s="25" t="s">
        <v>112</v>
      </c>
      <c r="BC69" s="25" t="s">
        <v>112</v>
      </c>
      <c r="BD69" s="25" t="s">
        <v>112</v>
      </c>
      <c r="BE69" s="25" t="s">
        <v>112</v>
      </c>
      <c r="BF69" s="25" t="s">
        <v>112</v>
      </c>
      <c r="BG69" s="21" t="s">
        <v>112</v>
      </c>
    </row>
    <row r="70" spans="1:59" x14ac:dyDescent="0.35">
      <c r="A70" s="23">
        <v>2025704</v>
      </c>
      <c r="B70" s="24">
        <v>44087.25</v>
      </c>
      <c r="C70" s="21">
        <v>1.6946060999999999</v>
      </c>
      <c r="D70" s="21"/>
      <c r="E70" s="25">
        <v>105</v>
      </c>
      <c r="F70" s="21">
        <v>0.15849063999999999</v>
      </c>
      <c r="G70" s="21"/>
      <c r="H70" s="21">
        <v>8.1461266999999999</v>
      </c>
      <c r="I70" s="21">
        <v>263.63101</v>
      </c>
      <c r="J70" s="23" t="str">
        <f>CHOOSE(1+ABS(ROUND(Table7[[#This Row],[WINDDIR_AVG °AZ]]/45,0)),"N","NE","E","SE","S","SW","W","NW","N")</f>
        <v>W</v>
      </c>
      <c r="K70" s="21">
        <v>11.412146</v>
      </c>
      <c r="L70" s="21">
        <v>6.4299998</v>
      </c>
      <c r="M70" s="21"/>
      <c r="N70" s="21"/>
      <c r="O70" s="21"/>
      <c r="P70" s="21">
        <v>0.37153539000000002</v>
      </c>
      <c r="Q70" s="21">
        <v>0.94899999999999995</v>
      </c>
      <c r="R70" s="21"/>
      <c r="S70" s="21">
        <v>47.357650999999997</v>
      </c>
      <c r="T70" s="21">
        <v>0.22499999000000001</v>
      </c>
      <c r="U70" s="21"/>
      <c r="V70" s="21">
        <v>18.514709</v>
      </c>
      <c r="W70" s="21">
        <v>0.67600000000000005</v>
      </c>
      <c r="X70" s="21"/>
      <c r="Y70" s="21">
        <v>29.404344999999999</v>
      </c>
      <c r="Z70" s="21">
        <v>0.62199998000000001</v>
      </c>
      <c r="AA70" s="21"/>
      <c r="AB70" s="21">
        <v>15.908620000000001</v>
      </c>
      <c r="AC70" s="21">
        <v>1.9610000000000001</v>
      </c>
      <c r="AD70" s="21"/>
      <c r="AE70" s="21">
        <v>108.70891</v>
      </c>
      <c r="AF70" s="21">
        <v>2.2079998999999999</v>
      </c>
      <c r="AG70" s="21"/>
      <c r="AH70" s="21">
        <v>46.946261999999997</v>
      </c>
      <c r="AI70" s="21">
        <v>4.9450002</v>
      </c>
      <c r="AJ70" s="21"/>
      <c r="AK70" s="21">
        <v>79.751761999999999</v>
      </c>
      <c r="AL70" s="21">
        <v>1.056</v>
      </c>
      <c r="AM70" s="21"/>
      <c r="AN70" s="21">
        <v>29.785913000000001</v>
      </c>
      <c r="AO70" s="21">
        <v>519.08330999999998</v>
      </c>
      <c r="AP70" s="21"/>
      <c r="AQ70" s="21"/>
      <c r="AR70" s="21"/>
      <c r="AS70" s="33" t="s">
        <v>111</v>
      </c>
      <c r="AT70" s="21">
        <v>1.4075770000000001</v>
      </c>
      <c r="AU70" s="21">
        <v>220.26318000000001</v>
      </c>
      <c r="AV70" s="21">
        <v>156.48392999999999</v>
      </c>
      <c r="AW70" s="21">
        <v>33.857857000000003</v>
      </c>
      <c r="AX70" s="21"/>
      <c r="AY70" s="21"/>
      <c r="AZ70" s="25" t="s">
        <v>112</v>
      </c>
      <c r="BA70" s="25" t="s">
        <v>112</v>
      </c>
      <c r="BB70" s="25" t="s">
        <v>112</v>
      </c>
      <c r="BC70" s="25" t="s">
        <v>112</v>
      </c>
      <c r="BD70" s="25" t="s">
        <v>112</v>
      </c>
      <c r="BE70" s="25" t="s">
        <v>112</v>
      </c>
      <c r="BF70" s="25" t="s">
        <v>112</v>
      </c>
      <c r="BG70" s="21" t="s">
        <v>112</v>
      </c>
    </row>
    <row r="71" spans="1:59" x14ac:dyDescent="0.35">
      <c r="A71" s="23">
        <v>2026102</v>
      </c>
      <c r="B71" s="24">
        <v>44091.25</v>
      </c>
      <c r="C71" s="21">
        <v>3.4933741</v>
      </c>
      <c r="D71" s="21"/>
      <c r="E71" s="25">
        <v>498</v>
      </c>
      <c r="F71" s="21">
        <v>0.58470732000000003</v>
      </c>
      <c r="G71" s="21"/>
      <c r="H71" s="21">
        <v>6.8097911</v>
      </c>
      <c r="I71" s="21">
        <v>290.43651999999997</v>
      </c>
      <c r="J71" s="23" t="str">
        <f>CHOOSE(1+ABS(ROUND(Table7[[#This Row],[WINDDIR_AVG °AZ]]/45,0)),"N","NE","E","SE","S","SW","W","NW","N")</f>
        <v>W</v>
      </c>
      <c r="K71" s="21">
        <v>8.7245349999999995</v>
      </c>
      <c r="L71" s="21">
        <v>6.4910002000000002</v>
      </c>
      <c r="M71" s="21"/>
      <c r="N71" s="21">
        <v>42.451000000000001</v>
      </c>
      <c r="O71" s="21"/>
      <c r="P71" s="21">
        <v>0.32284927000000002</v>
      </c>
      <c r="Q71" s="21">
        <v>2.3780000000000001</v>
      </c>
      <c r="R71" s="21"/>
      <c r="S71" s="21">
        <v>118.66858999999999</v>
      </c>
      <c r="T71" s="21">
        <v>0.25900000000000001</v>
      </c>
      <c r="U71" s="21"/>
      <c r="V71" s="21">
        <v>21.312487000000001</v>
      </c>
      <c r="W71" s="21">
        <v>0.16700000000000001</v>
      </c>
      <c r="X71" s="21"/>
      <c r="Y71" s="21">
        <v>7.2640909999999996</v>
      </c>
      <c r="Z71" s="21">
        <v>0.19499999000000001</v>
      </c>
      <c r="AA71" s="21"/>
      <c r="AB71" s="21">
        <v>4.9874290999999999</v>
      </c>
      <c r="AC71" s="21">
        <v>3.2759999999999998</v>
      </c>
      <c r="AD71" s="21"/>
      <c r="AE71" s="21">
        <v>181.60651999999999</v>
      </c>
      <c r="AF71" s="21">
        <v>4.1170001000000003</v>
      </c>
      <c r="AG71" s="21"/>
      <c r="AH71" s="21">
        <v>87.535217000000003</v>
      </c>
      <c r="AI71" s="21">
        <v>8.6920003999999995</v>
      </c>
      <c r="AJ71" s="21"/>
      <c r="AK71" s="21">
        <v>140.18245999999999</v>
      </c>
      <c r="AL71" s="21">
        <v>0.28299998999999998</v>
      </c>
      <c r="AM71" s="21"/>
      <c r="AN71" s="21">
        <v>7.9823994999999996</v>
      </c>
      <c r="AO71" s="21">
        <v>594</v>
      </c>
      <c r="AP71" s="21"/>
      <c r="AQ71" s="21"/>
      <c r="AR71" s="21"/>
      <c r="AS71" s="33" t="s">
        <v>111</v>
      </c>
      <c r="AT71" s="21">
        <v>1.4177327</v>
      </c>
      <c r="AU71" s="21">
        <v>334.15973000000002</v>
      </c>
      <c r="AV71" s="21">
        <v>235.70008999999999</v>
      </c>
      <c r="AW71" s="21">
        <v>34.55574</v>
      </c>
      <c r="AX71" s="21"/>
      <c r="AY71" s="21"/>
      <c r="AZ71" s="25">
        <v>58</v>
      </c>
      <c r="BA71" s="25">
        <v>220</v>
      </c>
      <c r="BB71" s="25">
        <v>12</v>
      </c>
      <c r="BC71" s="25">
        <v>16</v>
      </c>
      <c r="BD71" s="25" t="s">
        <v>112</v>
      </c>
      <c r="BE71" s="25">
        <v>220</v>
      </c>
      <c r="BF71" s="25">
        <v>21</v>
      </c>
      <c r="BG71" s="21" t="s">
        <v>112</v>
      </c>
    </row>
    <row r="72" spans="1:59" x14ac:dyDescent="0.35">
      <c r="A72" s="23">
        <v>2026103</v>
      </c>
      <c r="B72" s="24">
        <v>44091.75</v>
      </c>
      <c r="C72" s="21">
        <v>6.4092406999999998</v>
      </c>
      <c r="D72" s="21"/>
      <c r="E72" s="25">
        <v>75</v>
      </c>
      <c r="F72" s="21">
        <v>0.39276746000000001</v>
      </c>
      <c r="G72" s="21"/>
      <c r="H72" s="21">
        <v>5.1392746000000002</v>
      </c>
      <c r="I72" s="21">
        <v>256.41791000000001</v>
      </c>
      <c r="J72" s="23" t="str">
        <f>CHOOSE(1+ABS(ROUND(Table7[[#This Row],[WINDDIR_AVG °AZ]]/45,0)),"N","NE","E","SE","S","SW","W","NW","N")</f>
        <v>W</v>
      </c>
      <c r="K72" s="21">
        <v>3.4937483999999999</v>
      </c>
      <c r="L72" s="21">
        <v>6.6170001000000003</v>
      </c>
      <c r="M72" s="21"/>
      <c r="N72" s="21"/>
      <c r="O72" s="21"/>
      <c r="P72" s="21">
        <v>0.24154602</v>
      </c>
      <c r="Q72" s="21">
        <v>2.5369999000000001</v>
      </c>
      <c r="R72" s="21"/>
      <c r="S72" s="21">
        <v>126.60312999999999</v>
      </c>
      <c r="T72" s="21">
        <v>0.28499999999999998</v>
      </c>
      <c r="U72" s="21"/>
      <c r="V72" s="21">
        <v>23.451965000000001</v>
      </c>
      <c r="W72" s="21">
        <v>0.127</v>
      </c>
      <c r="X72" s="21"/>
      <c r="Y72" s="21">
        <v>5.5241889999999998</v>
      </c>
      <c r="Z72" s="21">
        <v>0.25400001</v>
      </c>
      <c r="AA72" s="21"/>
      <c r="AB72" s="21">
        <v>6.4964461</v>
      </c>
      <c r="AC72" s="21">
        <v>2.2160001</v>
      </c>
      <c r="AD72" s="21"/>
      <c r="AE72" s="21">
        <v>122.84495</v>
      </c>
      <c r="AF72" s="21">
        <v>2.2930000000000001</v>
      </c>
      <c r="AG72" s="21"/>
      <c r="AH72" s="21">
        <v>48.753520999999999</v>
      </c>
      <c r="AI72" s="21">
        <v>4.6100000999999997</v>
      </c>
      <c r="AJ72" s="21"/>
      <c r="AK72" s="21">
        <v>74.348961000000003</v>
      </c>
      <c r="AL72" s="21">
        <v>0.249</v>
      </c>
      <c r="AM72" s="21"/>
      <c r="AN72" s="21">
        <v>7.0233831000000002</v>
      </c>
      <c r="AO72" s="21">
        <v>960.66669000000002</v>
      </c>
      <c r="AP72" s="21"/>
      <c r="AQ72" s="21"/>
      <c r="AR72" s="21"/>
      <c r="AS72" s="33" t="s">
        <v>111</v>
      </c>
      <c r="AT72" s="21">
        <v>2.1914210000000001</v>
      </c>
      <c r="AU72" s="21">
        <v>285.16055</v>
      </c>
      <c r="AV72" s="21">
        <v>130.12586999999999</v>
      </c>
      <c r="AW72" s="21">
        <v>74.663978999999998</v>
      </c>
      <c r="AX72" s="21"/>
      <c r="AY72" s="21"/>
      <c r="AZ72" s="25" t="s">
        <v>112</v>
      </c>
      <c r="BA72" s="25" t="s">
        <v>112</v>
      </c>
      <c r="BB72" s="25" t="s">
        <v>112</v>
      </c>
      <c r="BC72" s="25" t="s">
        <v>112</v>
      </c>
      <c r="BD72" s="25" t="s">
        <v>112</v>
      </c>
      <c r="BE72" s="25" t="s">
        <v>112</v>
      </c>
      <c r="BF72" s="25" t="s">
        <v>112</v>
      </c>
      <c r="BG72" s="21" t="s">
        <v>112</v>
      </c>
    </row>
    <row r="73" spans="1:59" x14ac:dyDescent="0.35">
      <c r="A73" s="23">
        <v>2026204</v>
      </c>
      <c r="B73" s="24">
        <v>44092.25</v>
      </c>
      <c r="C73" s="21">
        <v>2.6939600000000001</v>
      </c>
      <c r="D73" s="21"/>
      <c r="E73" s="25">
        <v>83</v>
      </c>
      <c r="F73" s="21">
        <v>0.30485996999999998</v>
      </c>
      <c r="G73" s="21"/>
      <c r="H73" s="21">
        <v>2.7494763999999998</v>
      </c>
      <c r="I73" s="21">
        <v>288.39377000000002</v>
      </c>
      <c r="J73" s="23" t="str">
        <f>CHOOSE(1+ABS(ROUND(Table7[[#This Row],[WINDDIR_AVG °AZ]]/45,0)),"N","NE","E","SE","S","SW","W","NW","N")</f>
        <v>W</v>
      </c>
      <c r="K73" s="21">
        <v>3.8305690000000001</v>
      </c>
      <c r="L73" s="21">
        <v>6.6769999999999996</v>
      </c>
      <c r="M73" s="21"/>
      <c r="N73" s="21">
        <v>21.389999</v>
      </c>
      <c r="O73" s="21"/>
      <c r="P73" s="21">
        <v>0.21037782999999999</v>
      </c>
      <c r="Q73" s="21">
        <v>1.637</v>
      </c>
      <c r="R73" s="21"/>
      <c r="S73" s="21">
        <v>81.690703999999997</v>
      </c>
      <c r="T73" s="21">
        <v>0.22900000000000001</v>
      </c>
      <c r="U73" s="21"/>
      <c r="V73" s="21">
        <v>18.843858999999998</v>
      </c>
      <c r="W73" s="21">
        <v>5.7000000000000002E-2</v>
      </c>
      <c r="X73" s="21"/>
      <c r="Y73" s="21">
        <v>2.4793603000000002</v>
      </c>
      <c r="Z73" s="21">
        <v>0.24699999</v>
      </c>
      <c r="AA73" s="21"/>
      <c r="AB73" s="21">
        <v>6.3174099999999997</v>
      </c>
      <c r="AC73" s="21">
        <v>1.2920001000000001</v>
      </c>
      <c r="AD73" s="21"/>
      <c r="AE73" s="21">
        <v>71.622596999999999</v>
      </c>
      <c r="AF73" s="21">
        <v>1.6639999999999999</v>
      </c>
      <c r="AG73" s="21"/>
      <c r="AH73" s="21">
        <v>35.379790999999997</v>
      </c>
      <c r="AI73" s="21">
        <v>2.0699999</v>
      </c>
      <c r="AJ73" s="21"/>
      <c r="AK73" s="21">
        <v>33.384456999999998</v>
      </c>
      <c r="AL73" s="21">
        <v>0.13900000000000001</v>
      </c>
      <c r="AM73" s="21"/>
      <c r="AN73" s="21">
        <v>3.9206835999999998</v>
      </c>
      <c r="AO73" s="21">
        <v>630</v>
      </c>
      <c r="AP73" s="21"/>
      <c r="AQ73" s="21"/>
      <c r="AR73" s="21"/>
      <c r="AS73" s="33" t="s">
        <v>111</v>
      </c>
      <c r="AT73" s="21">
        <v>2.4924401999999999</v>
      </c>
      <c r="AU73" s="21">
        <v>181.16283999999999</v>
      </c>
      <c r="AV73" s="21">
        <v>72.684928999999997</v>
      </c>
      <c r="AW73" s="21">
        <v>85.466904</v>
      </c>
      <c r="AX73" s="21"/>
      <c r="AY73" s="21"/>
      <c r="AZ73" s="25" t="s">
        <v>112</v>
      </c>
      <c r="BA73" s="25" t="s">
        <v>112</v>
      </c>
      <c r="BB73" s="25" t="s">
        <v>112</v>
      </c>
      <c r="BC73" s="25" t="s">
        <v>112</v>
      </c>
      <c r="BD73" s="25" t="s">
        <v>112</v>
      </c>
      <c r="BE73" s="25" t="s">
        <v>112</v>
      </c>
      <c r="BF73" s="25" t="s">
        <v>112</v>
      </c>
      <c r="BG73" s="21" t="s">
        <v>112</v>
      </c>
    </row>
    <row r="74" spans="1:59" x14ac:dyDescent="0.35">
      <c r="A74" s="23">
        <v>2026705</v>
      </c>
      <c r="B74" s="24">
        <v>44097.75</v>
      </c>
      <c r="C74" s="21">
        <v>6.0393233000000004</v>
      </c>
      <c r="D74" s="21"/>
      <c r="E74" s="25">
        <v>374</v>
      </c>
      <c r="F74" s="21">
        <v>0.52523028999999999</v>
      </c>
      <c r="G74" s="21"/>
      <c r="H74" s="21">
        <v>7.2665439000000003</v>
      </c>
      <c r="I74" s="21">
        <v>321.21039000000002</v>
      </c>
      <c r="J74" s="23" t="str">
        <f>CHOOSE(1+ABS(ROUND(Table7[[#This Row],[WINDDIR_AVG °AZ]]/45,0)),"N","NE","E","SE","S","SW","W","NW","N")</f>
        <v>NW</v>
      </c>
      <c r="K74" s="21">
        <v>14.371796</v>
      </c>
      <c r="L74" s="21">
        <v>6.9759998000000003</v>
      </c>
      <c r="M74" s="21"/>
      <c r="N74" s="21"/>
      <c r="O74" s="21"/>
      <c r="P74" s="21">
        <v>0.10568179</v>
      </c>
      <c r="Q74" s="21">
        <v>2.4200001000000002</v>
      </c>
      <c r="R74" s="21"/>
      <c r="S74" s="21">
        <v>120.76451</v>
      </c>
      <c r="T74" s="21">
        <v>0.22400001</v>
      </c>
      <c r="U74" s="21"/>
      <c r="V74" s="21">
        <v>18.432421000000001</v>
      </c>
      <c r="W74" s="21">
        <v>7.2999998999999996E-2</v>
      </c>
      <c r="X74" s="21"/>
      <c r="Y74" s="21">
        <v>3.1753212999999998</v>
      </c>
      <c r="Z74" s="21">
        <v>7.1000002000000006E-2</v>
      </c>
      <c r="AA74" s="21"/>
      <c r="AB74" s="21">
        <v>1.8159357</v>
      </c>
      <c r="AC74" s="21">
        <v>1.8839999000000001</v>
      </c>
      <c r="AD74" s="21"/>
      <c r="AE74" s="21">
        <v>104.44038</v>
      </c>
      <c r="AF74" s="21">
        <v>2.2999999999999998</v>
      </c>
      <c r="AG74" s="21"/>
      <c r="AH74" s="21">
        <v>48.902355</v>
      </c>
      <c r="AI74" s="21">
        <v>3.9319999000000001</v>
      </c>
      <c r="AJ74" s="21"/>
      <c r="AK74" s="21">
        <v>63.414344999999997</v>
      </c>
      <c r="AL74" s="21">
        <v>0.111</v>
      </c>
      <c r="AM74" s="21"/>
      <c r="AN74" s="21">
        <v>3.1309056000000002</v>
      </c>
      <c r="AO74" s="21">
        <v>364.41665999999998</v>
      </c>
      <c r="AP74" s="21"/>
      <c r="AQ74" s="21"/>
      <c r="AR74" s="21"/>
      <c r="AS74" s="33" t="s">
        <v>111</v>
      </c>
      <c r="AT74" s="21">
        <v>2.1545143000000002</v>
      </c>
      <c r="AU74" s="21">
        <v>248.73352</v>
      </c>
      <c r="AV74" s="21">
        <v>115.44759999999999</v>
      </c>
      <c r="AW74" s="21">
        <v>73.197601000000006</v>
      </c>
      <c r="AX74" s="21"/>
      <c r="AY74" s="21"/>
      <c r="AZ74" s="25" t="s">
        <v>112</v>
      </c>
      <c r="BA74" s="25" t="s">
        <v>112</v>
      </c>
      <c r="BB74" s="25" t="s">
        <v>112</v>
      </c>
      <c r="BC74" s="25" t="s">
        <v>112</v>
      </c>
      <c r="BD74" s="25" t="s">
        <v>112</v>
      </c>
      <c r="BE74" s="25" t="s">
        <v>112</v>
      </c>
      <c r="BF74" s="25" t="s">
        <v>112</v>
      </c>
      <c r="BG74" s="21" t="s">
        <v>112</v>
      </c>
    </row>
    <row r="75" spans="1:59" x14ac:dyDescent="0.35">
      <c r="A75" s="23">
        <v>2026801</v>
      </c>
      <c r="B75" s="24">
        <v>44098.25</v>
      </c>
      <c r="C75" s="21">
        <v>3.7743649000000001</v>
      </c>
      <c r="D75" s="21"/>
      <c r="E75" s="25">
        <v>111</v>
      </c>
      <c r="F75" s="21">
        <v>0.43321853999999999</v>
      </c>
      <c r="G75" s="21"/>
      <c r="H75" s="21">
        <v>8.6655139999999999</v>
      </c>
      <c r="I75" s="21">
        <v>312.45299999999997</v>
      </c>
      <c r="J75" s="23" t="str">
        <f>CHOOSE(1+ABS(ROUND(Table7[[#This Row],[WINDDIR_AVG °AZ]]/45,0)),"N","NE","E","SE","S","SW","W","NW","N")</f>
        <v>NW</v>
      </c>
      <c r="K75" s="21">
        <v>16.990824</v>
      </c>
      <c r="L75" s="21">
        <v>6.4279999999999999</v>
      </c>
      <c r="M75" s="21"/>
      <c r="N75" s="21"/>
      <c r="O75" s="21"/>
      <c r="P75" s="21">
        <v>0.37325018999999998</v>
      </c>
      <c r="Q75" s="21">
        <v>1.2190000000000001</v>
      </c>
      <c r="R75" s="21"/>
      <c r="S75" s="21">
        <v>60.831378999999998</v>
      </c>
      <c r="T75" s="21">
        <v>0.18799999000000001</v>
      </c>
      <c r="U75" s="21"/>
      <c r="V75" s="21">
        <v>15.470067999999999</v>
      </c>
      <c r="W75" s="21">
        <v>2.8000001E-2</v>
      </c>
      <c r="X75" s="21"/>
      <c r="Y75" s="21">
        <v>1.2179314000000001</v>
      </c>
      <c r="Z75" s="21">
        <v>0.20699999999999999</v>
      </c>
      <c r="AA75" s="21"/>
      <c r="AB75" s="21">
        <v>5.2943477999999997</v>
      </c>
      <c r="AC75" s="21">
        <v>0.54699998999999999</v>
      </c>
      <c r="AD75" s="21"/>
      <c r="AE75" s="21">
        <v>30.323188999999999</v>
      </c>
      <c r="AF75" s="21">
        <v>0.76800000999999996</v>
      </c>
      <c r="AG75" s="21"/>
      <c r="AH75" s="21">
        <v>16.329134</v>
      </c>
      <c r="AI75" s="21">
        <v>1.359</v>
      </c>
      <c r="AJ75" s="21"/>
      <c r="AK75" s="21">
        <v>21.917624</v>
      </c>
      <c r="AL75" s="21">
        <v>0.1</v>
      </c>
      <c r="AM75" s="21"/>
      <c r="AN75" s="21">
        <v>2.8206357999999998</v>
      </c>
      <c r="AO75" s="21">
        <v>387.16665999999998</v>
      </c>
      <c r="AP75" s="21"/>
      <c r="AQ75" s="21"/>
      <c r="AR75" s="21"/>
      <c r="AS75" s="33" t="s">
        <v>111</v>
      </c>
      <c r="AT75" s="21">
        <v>2.7639341000000002</v>
      </c>
      <c r="AU75" s="21">
        <v>113.50757</v>
      </c>
      <c r="AV75" s="21">
        <v>41.067394</v>
      </c>
      <c r="AW75" s="21">
        <v>93.728210000000004</v>
      </c>
      <c r="AX75" s="21"/>
      <c r="AY75" s="21"/>
      <c r="AZ75" s="25" t="s">
        <v>112</v>
      </c>
      <c r="BA75" s="25" t="s">
        <v>112</v>
      </c>
      <c r="BB75" s="25" t="s">
        <v>112</v>
      </c>
      <c r="BC75" s="25" t="s">
        <v>112</v>
      </c>
      <c r="BD75" s="25" t="s">
        <v>112</v>
      </c>
      <c r="BE75" s="25" t="s">
        <v>112</v>
      </c>
      <c r="BF75" s="25" t="s">
        <v>112</v>
      </c>
      <c r="BG75" s="21" t="s">
        <v>112</v>
      </c>
    </row>
    <row r="76" spans="1:59" x14ac:dyDescent="0.35">
      <c r="A76" s="23">
        <v>2027004</v>
      </c>
      <c r="B76" s="24">
        <v>44100.25</v>
      </c>
      <c r="C76" s="21">
        <v>0.69318736000000003</v>
      </c>
      <c r="D76" s="21"/>
      <c r="E76" s="25">
        <v>313</v>
      </c>
      <c r="F76" s="21">
        <v>9.3100532999999999E-2</v>
      </c>
      <c r="G76" s="21"/>
      <c r="H76" s="21">
        <v>10.66175</v>
      </c>
      <c r="I76" s="21">
        <v>276.40057000000002</v>
      </c>
      <c r="J76" s="23" t="str">
        <f>CHOOSE(1+ABS(ROUND(Table7[[#This Row],[WINDDIR_AVG °AZ]]/45,0)),"N","NE","E","SE","S","SW","W","NW","N")</f>
        <v>W</v>
      </c>
      <c r="K76" s="21">
        <v>8.3692627000000002</v>
      </c>
      <c r="L76" s="21">
        <v>6.6479998</v>
      </c>
      <c r="M76" s="21"/>
      <c r="N76" s="21">
        <v>8.2779998999999993</v>
      </c>
      <c r="O76" s="21"/>
      <c r="P76" s="21">
        <v>0.22490557999999999</v>
      </c>
      <c r="Q76" s="21">
        <v>0.92299998000000005</v>
      </c>
      <c r="R76" s="21"/>
      <c r="S76" s="21">
        <v>46.060184</v>
      </c>
      <c r="T76" s="21">
        <v>0.215</v>
      </c>
      <c r="U76" s="21"/>
      <c r="V76" s="21">
        <v>17.691832999999999</v>
      </c>
      <c r="W76" s="21">
        <v>1.2999999999999999E-2</v>
      </c>
      <c r="X76" s="21"/>
      <c r="Y76" s="21">
        <v>0.56546819000000004</v>
      </c>
      <c r="Z76" s="21">
        <v>0.14799999999999999</v>
      </c>
      <c r="AA76" s="21"/>
      <c r="AB76" s="21">
        <v>3.7853308000000001</v>
      </c>
      <c r="AC76" s="21">
        <v>9.0999997999999999E-2</v>
      </c>
      <c r="AD76" s="21"/>
      <c r="AE76" s="21">
        <v>5.0446258000000004</v>
      </c>
      <c r="AF76" s="21">
        <v>0.12</v>
      </c>
      <c r="AG76" s="21"/>
      <c r="AH76" s="21">
        <v>2.5514271000000002</v>
      </c>
      <c r="AI76" s="21">
        <v>0.2</v>
      </c>
      <c r="AJ76" s="21"/>
      <c r="AK76" s="21">
        <v>3.2255516000000002</v>
      </c>
      <c r="AL76" s="21">
        <v>2.4E-2</v>
      </c>
      <c r="AM76" s="21"/>
      <c r="AN76" s="21">
        <v>0.67695260000000002</v>
      </c>
      <c r="AO76" s="21">
        <v>158.41667000000001</v>
      </c>
      <c r="AP76" s="21"/>
      <c r="AQ76" s="21"/>
      <c r="AR76" s="21"/>
      <c r="AS76" s="33" t="s">
        <v>111</v>
      </c>
      <c r="AT76" s="21">
        <v>11.368385</v>
      </c>
      <c r="AU76" s="21">
        <v>73.370780999999994</v>
      </c>
      <c r="AV76" s="21">
        <v>6.4539312999999998</v>
      </c>
      <c r="AW76" s="21">
        <v>167.65948</v>
      </c>
      <c r="AX76" s="21"/>
      <c r="AY76" s="21"/>
      <c r="AZ76" s="25">
        <v>0</v>
      </c>
      <c r="BA76" s="25">
        <v>350</v>
      </c>
      <c r="BB76" s="25">
        <v>140</v>
      </c>
      <c r="BC76" s="25">
        <v>33</v>
      </c>
      <c r="BD76" s="25" t="s">
        <v>112</v>
      </c>
      <c r="BE76" s="25">
        <v>0</v>
      </c>
      <c r="BF76" s="25">
        <v>0</v>
      </c>
      <c r="BG76" s="21" t="s">
        <v>112</v>
      </c>
    </row>
    <row r="77" spans="1:59" x14ac:dyDescent="0.35">
      <c r="A77" s="23">
        <v>2027106</v>
      </c>
      <c r="B77" s="24">
        <v>44101.25</v>
      </c>
      <c r="C77" s="21">
        <v>9.9438753000000002</v>
      </c>
      <c r="D77" s="21"/>
      <c r="E77" s="25">
        <v>468</v>
      </c>
      <c r="F77" s="21">
        <v>0.52563493999999999</v>
      </c>
      <c r="G77" s="21"/>
      <c r="H77" s="21">
        <v>11.403727999999999</v>
      </c>
      <c r="I77" s="21">
        <v>263.64269999999999</v>
      </c>
      <c r="J77" s="23" t="str">
        <f>CHOOSE(1+ABS(ROUND(Table7[[#This Row],[WINDDIR_AVG °AZ]]/45,0)),"N","NE","E","SE","S","SW","W","NW","N")</f>
        <v>W</v>
      </c>
      <c r="K77" s="21">
        <v>10.361529000000001</v>
      </c>
      <c r="L77" s="21">
        <v>6.4320002000000001</v>
      </c>
      <c r="M77" s="21"/>
      <c r="N77" s="21">
        <v>15.147</v>
      </c>
      <c r="O77" s="21"/>
      <c r="P77" s="21">
        <v>0.36982805000000002</v>
      </c>
      <c r="Q77" s="21">
        <v>1.141</v>
      </c>
      <c r="R77" s="21"/>
      <c r="S77" s="21">
        <v>56.938969</v>
      </c>
      <c r="T77" s="21">
        <v>0.22499999000000001</v>
      </c>
      <c r="U77" s="21"/>
      <c r="V77" s="21">
        <v>18.514709</v>
      </c>
      <c r="W77" s="21">
        <v>0.19900000000000001</v>
      </c>
      <c r="X77" s="21"/>
      <c r="Y77" s="21">
        <v>8.6560124999999992</v>
      </c>
      <c r="Z77" s="21">
        <v>9.3999997000000002E-2</v>
      </c>
      <c r="AA77" s="21"/>
      <c r="AB77" s="21">
        <v>2.4041964999999998</v>
      </c>
      <c r="AC77" s="21">
        <v>0.62599998999999995</v>
      </c>
      <c r="AD77" s="21"/>
      <c r="AE77" s="21">
        <v>34.702587000000001</v>
      </c>
      <c r="AF77" s="21">
        <v>1.3710001000000001</v>
      </c>
      <c r="AG77" s="21"/>
      <c r="AH77" s="21">
        <v>29.150054999999998</v>
      </c>
      <c r="AI77" s="21">
        <v>1.9890000000000001</v>
      </c>
      <c r="AJ77" s="21"/>
      <c r="AK77" s="21">
        <v>32.078110000000002</v>
      </c>
      <c r="AL77" s="21">
        <v>0.25700000000000001</v>
      </c>
      <c r="AM77" s="21"/>
      <c r="AN77" s="21">
        <v>7.2490338999999997</v>
      </c>
      <c r="AO77" s="21">
        <v>266.33334000000002</v>
      </c>
      <c r="AP77" s="21"/>
      <c r="AQ77" s="21"/>
      <c r="AR77" s="21"/>
      <c r="AS77" s="33" t="s">
        <v>111</v>
      </c>
      <c r="AT77" s="21">
        <v>1.7755358999999999</v>
      </c>
      <c r="AU77" s="21">
        <v>121.58373</v>
      </c>
      <c r="AV77" s="21">
        <v>68.477203000000003</v>
      </c>
      <c r="AW77" s="21">
        <v>55.883685999999997</v>
      </c>
      <c r="AX77" s="21"/>
      <c r="AY77" s="21"/>
      <c r="AZ77" s="25">
        <v>0</v>
      </c>
      <c r="BA77" s="25">
        <v>310</v>
      </c>
      <c r="BB77" s="25">
        <v>170</v>
      </c>
      <c r="BC77" s="25">
        <v>15</v>
      </c>
      <c r="BD77" s="25" t="s">
        <v>112</v>
      </c>
      <c r="BE77" s="25">
        <v>10</v>
      </c>
      <c r="BF77" s="25">
        <v>20</v>
      </c>
      <c r="BG77" s="21" t="s">
        <v>112</v>
      </c>
    </row>
    <row r="78" spans="1:59" x14ac:dyDescent="0.35">
      <c r="A78" s="23">
        <v>2027208</v>
      </c>
      <c r="B78" s="24">
        <v>44102.25</v>
      </c>
      <c r="C78" s="21">
        <v>8.845542</v>
      </c>
      <c r="D78" s="21"/>
      <c r="E78" s="25">
        <v>256</v>
      </c>
      <c r="F78" s="21">
        <v>0.40852606000000002</v>
      </c>
      <c r="G78" s="21"/>
      <c r="H78" s="21">
        <v>12.048826</v>
      </c>
      <c r="I78" s="21">
        <v>250.81693000000001</v>
      </c>
      <c r="J78" s="23" t="str">
        <f>CHOOSE(1+ABS(ROUND(Table7[[#This Row],[WINDDIR_AVG °AZ]]/45,0)),"N","NE","E","SE","S","SW","W","NW","N")</f>
        <v>W</v>
      </c>
      <c r="K78" s="21">
        <v>11.148914</v>
      </c>
      <c r="L78" s="21">
        <v>6.1180000000000003</v>
      </c>
      <c r="M78" s="21"/>
      <c r="N78" s="21">
        <v>14.760999999999999</v>
      </c>
      <c r="O78" s="21"/>
      <c r="P78" s="21">
        <v>0.76207893999999998</v>
      </c>
      <c r="Q78" s="21">
        <v>0.54299998000000005</v>
      </c>
      <c r="R78" s="21"/>
      <c r="S78" s="21">
        <v>27.097159999999999</v>
      </c>
      <c r="T78" s="21">
        <v>0.17499999999999999</v>
      </c>
      <c r="U78" s="21"/>
      <c r="V78" s="21">
        <v>14.40033</v>
      </c>
      <c r="W78" s="21">
        <v>0.36599999999999999</v>
      </c>
      <c r="X78" s="21"/>
      <c r="Y78" s="21">
        <v>15.920104</v>
      </c>
      <c r="Z78" s="21">
        <v>7.1000002000000006E-2</v>
      </c>
      <c r="AA78" s="21"/>
      <c r="AB78" s="21">
        <v>1.8159357</v>
      </c>
      <c r="AC78" s="21">
        <v>0.91700000000000004</v>
      </c>
      <c r="AD78" s="21"/>
      <c r="AE78" s="21">
        <v>50.834305000000001</v>
      </c>
      <c r="AF78" s="21">
        <v>1.524</v>
      </c>
      <c r="AG78" s="21"/>
      <c r="AH78" s="21">
        <v>32.403126</v>
      </c>
      <c r="AI78" s="21">
        <v>2.0960000000000001</v>
      </c>
      <c r="AJ78" s="21"/>
      <c r="AK78" s="21">
        <v>33.803780000000003</v>
      </c>
      <c r="AL78" s="21">
        <v>0.41100001000000003</v>
      </c>
      <c r="AM78" s="21"/>
      <c r="AN78" s="21">
        <v>11.592813</v>
      </c>
      <c r="AO78" s="21">
        <v>234.08332999999999</v>
      </c>
      <c r="AP78" s="21"/>
      <c r="AQ78" s="21"/>
      <c r="AR78" s="21"/>
      <c r="AS78" s="33" t="s">
        <v>111</v>
      </c>
      <c r="AT78" s="21">
        <v>1.4244859999999999</v>
      </c>
      <c r="AU78" s="21">
        <v>110.82462</v>
      </c>
      <c r="AV78" s="21">
        <v>77.799721000000005</v>
      </c>
      <c r="AW78" s="21">
        <v>35.016579</v>
      </c>
      <c r="AX78" s="21"/>
      <c r="AY78" s="21"/>
      <c r="AZ78" s="25">
        <v>0</v>
      </c>
      <c r="BA78" s="25">
        <v>230</v>
      </c>
      <c r="BB78" s="25">
        <v>110</v>
      </c>
      <c r="BC78" s="25">
        <v>15</v>
      </c>
      <c r="BD78" s="25" t="s">
        <v>112</v>
      </c>
      <c r="BE78" s="25">
        <v>0</v>
      </c>
      <c r="BF78" s="25">
        <v>18</v>
      </c>
      <c r="BG78" s="21" t="s">
        <v>112</v>
      </c>
    </row>
    <row r="79" spans="1:59" x14ac:dyDescent="0.35">
      <c r="A79" s="23">
        <v>2027302</v>
      </c>
      <c r="B79" s="24">
        <v>44103.25</v>
      </c>
      <c r="C79" s="21">
        <v>11.499183</v>
      </c>
      <c r="D79" s="21"/>
      <c r="E79" s="25">
        <v>439</v>
      </c>
      <c r="F79" s="21">
        <v>0.55842804999999995</v>
      </c>
      <c r="G79" s="21"/>
      <c r="H79" s="21">
        <v>12.096925000000001</v>
      </c>
      <c r="I79" s="21">
        <v>248.72511</v>
      </c>
      <c r="J79" s="23" t="str">
        <f>CHOOSE(1+ABS(ROUND(Table7[[#This Row],[WINDDIR_AVG °AZ]]/45,0)),"N","NE","E","SE","S","SW","W","NW","N")</f>
        <v>W</v>
      </c>
      <c r="K79" s="21">
        <v>13.575407</v>
      </c>
      <c r="L79" s="21">
        <v>5.3280000999999997</v>
      </c>
      <c r="M79" s="21"/>
      <c r="N79" s="21">
        <v>21.141999999999999</v>
      </c>
      <c r="O79" s="21"/>
      <c r="P79" s="21">
        <v>4.6989403000000003</v>
      </c>
      <c r="Q79" s="21">
        <v>0.25400001</v>
      </c>
      <c r="R79" s="21"/>
      <c r="S79" s="21">
        <v>12.675283</v>
      </c>
      <c r="T79" s="21">
        <v>6.4999998000000003E-2</v>
      </c>
      <c r="U79" s="21"/>
      <c r="V79" s="21">
        <v>5.3486938000000004</v>
      </c>
      <c r="W79" s="21">
        <v>0.114</v>
      </c>
      <c r="X79" s="21"/>
      <c r="Y79" s="21">
        <v>4.9587206999999998</v>
      </c>
      <c r="Z79" s="21">
        <v>5.5E-2</v>
      </c>
      <c r="AA79" s="21"/>
      <c r="AB79" s="21">
        <v>1.4067107000000001</v>
      </c>
      <c r="AC79" s="21">
        <v>2.1549999999999998</v>
      </c>
      <c r="AD79" s="21"/>
      <c r="AE79" s="21">
        <v>119.46339</v>
      </c>
      <c r="AF79" s="21">
        <v>2.5899999</v>
      </c>
      <c r="AG79" s="21"/>
      <c r="AH79" s="21">
        <v>55.068302000000003</v>
      </c>
      <c r="AI79" s="21">
        <v>3.21</v>
      </c>
      <c r="AJ79" s="21"/>
      <c r="AK79" s="21">
        <v>51.770102999999999</v>
      </c>
      <c r="AL79" s="21">
        <v>0.20299998999999999</v>
      </c>
      <c r="AM79" s="21"/>
      <c r="AN79" s="21">
        <v>5.7258905999999996</v>
      </c>
      <c r="AO79" s="21">
        <v>451.16665999999998</v>
      </c>
      <c r="AP79" s="21"/>
      <c r="AQ79" s="21"/>
      <c r="AR79" s="21"/>
      <c r="AS79" s="33" t="s">
        <v>111</v>
      </c>
      <c r="AT79" s="21">
        <v>1.3194155000000001</v>
      </c>
      <c r="AU79" s="21">
        <v>148.51907</v>
      </c>
      <c r="AV79" s="21">
        <v>112.56429</v>
      </c>
      <c r="AW79" s="21">
        <v>27.542759</v>
      </c>
      <c r="AX79" s="21"/>
      <c r="AY79" s="21"/>
      <c r="AZ79" s="25">
        <v>33</v>
      </c>
      <c r="BA79" s="25">
        <v>370</v>
      </c>
      <c r="BB79" s="25">
        <v>170</v>
      </c>
      <c r="BC79" s="25">
        <v>14</v>
      </c>
      <c r="BD79" s="25" t="s">
        <v>112</v>
      </c>
      <c r="BE79" s="25">
        <v>20</v>
      </c>
      <c r="BF79" s="25">
        <v>28</v>
      </c>
      <c r="BG79" s="21" t="s">
        <v>112</v>
      </c>
    </row>
    <row r="80" spans="1:59" x14ac:dyDescent="0.35">
      <c r="A80" s="23"/>
      <c r="B80" s="24"/>
      <c r="C80" s="21"/>
      <c r="D80" s="21"/>
      <c r="E80" s="25"/>
      <c r="F80" s="21"/>
      <c r="G80" s="21"/>
      <c r="H80" s="21"/>
      <c r="I80" s="21"/>
      <c r="J80" s="23"/>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33"/>
      <c r="AT80" s="21"/>
      <c r="AU80" s="21"/>
      <c r="AV80" s="21"/>
      <c r="AW80" s="21"/>
      <c r="AX80" s="21"/>
      <c r="AY80" s="21"/>
      <c r="AZ80" s="21"/>
      <c r="BA80" s="21"/>
      <c r="BB80" s="21"/>
      <c r="BC80" s="21"/>
      <c r="BD80" s="21"/>
      <c r="BE80" s="21"/>
      <c r="BF80" s="21"/>
      <c r="BG80" s="21"/>
    </row>
    <row r="81" spans="1:59" x14ac:dyDescent="0.35">
      <c r="A81" s="23"/>
      <c r="B81" s="24"/>
      <c r="C81" s="21"/>
      <c r="D81" s="21"/>
      <c r="E81" s="25"/>
      <c r="F81" s="21"/>
      <c r="G81" s="21"/>
      <c r="H81" s="21"/>
      <c r="I81" s="21"/>
      <c r="J81" s="23"/>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33"/>
      <c r="AT81" s="21"/>
      <c r="AU81" s="21"/>
      <c r="AV81" s="21"/>
      <c r="AW81" s="21"/>
      <c r="AX81" s="21"/>
      <c r="AY81" s="21"/>
      <c r="AZ81" s="21"/>
      <c r="BA81" s="21"/>
      <c r="BB81" s="21"/>
      <c r="BC81" s="21"/>
      <c r="BD81" s="21"/>
      <c r="BE81" s="21"/>
      <c r="BF81" s="21"/>
      <c r="BG81" s="21"/>
    </row>
    <row r="82" spans="1:59" x14ac:dyDescent="0.35">
      <c r="A82" s="23"/>
      <c r="B82" s="24"/>
      <c r="C82" s="21"/>
      <c r="D82" s="21"/>
      <c r="E82" s="25"/>
      <c r="F82" s="21"/>
      <c r="G82" s="21"/>
      <c r="H82" s="21"/>
      <c r="I82" s="21"/>
      <c r="J82" s="23"/>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33"/>
      <c r="AT82" s="21"/>
      <c r="AU82" s="21"/>
      <c r="AV82" s="21"/>
      <c r="AW82" s="21"/>
      <c r="AX82" s="21"/>
      <c r="AY82" s="21"/>
      <c r="AZ82" s="21"/>
      <c r="BA82" s="21"/>
      <c r="BB82" s="21"/>
      <c r="BC82" s="21"/>
      <c r="BD82" s="21"/>
      <c r="BE82" s="21"/>
      <c r="BF82" s="21"/>
      <c r="BG82" s="21"/>
    </row>
    <row r="83" spans="1:59" x14ac:dyDescent="0.35">
      <c r="A83" s="23"/>
      <c r="B83" s="24"/>
      <c r="C83" s="21"/>
      <c r="D83" s="21"/>
      <c r="E83" s="25"/>
      <c r="F83" s="21"/>
      <c r="G83" s="21"/>
      <c r="H83" s="21"/>
      <c r="I83" s="21"/>
      <c r="J83" s="23"/>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33"/>
      <c r="AT83" s="21"/>
      <c r="AU83" s="21"/>
      <c r="AV83" s="21"/>
      <c r="AW83" s="21"/>
      <c r="AX83" s="21"/>
      <c r="AY83" s="21"/>
      <c r="AZ83" s="21"/>
      <c r="BA83" s="21"/>
      <c r="BB83" s="21"/>
      <c r="BC83" s="21"/>
      <c r="BD83" s="21"/>
      <c r="BE83" s="21"/>
      <c r="BF83" s="21"/>
      <c r="BG83" s="21"/>
    </row>
    <row r="84" spans="1:59" x14ac:dyDescent="0.35">
      <c r="A84" s="23"/>
      <c r="B84" s="24"/>
      <c r="C84" s="21"/>
      <c r="D84" s="21"/>
      <c r="E84" s="25"/>
      <c r="F84" s="21"/>
      <c r="G84" s="21"/>
      <c r="H84" s="21"/>
      <c r="I84" s="21"/>
      <c r="J84" s="23"/>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33"/>
      <c r="AT84" s="21"/>
      <c r="AU84" s="21"/>
      <c r="AV84" s="21"/>
      <c r="AW84" s="21"/>
      <c r="AX84" s="21"/>
      <c r="AY84" s="21"/>
      <c r="AZ84" s="21"/>
      <c r="BA84" s="21"/>
      <c r="BB84" s="21"/>
      <c r="BC84" s="21"/>
      <c r="BD84" s="21"/>
      <c r="BE84" s="21"/>
      <c r="BF84" s="21"/>
      <c r="BG84" s="21"/>
    </row>
  </sheetData>
  <hyperlinks>
    <hyperlink ref="A2" r:id="rId1" display="www.adirondacklakessurvey.org" xr:uid="{00000000-0004-0000-0200-000000000000}"/>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V67"/>
  <sheetViews>
    <sheetView zoomScale="70" zoomScaleNormal="70" workbookViewId="0">
      <selection activeCell="K45" sqref="K45"/>
    </sheetView>
    <sheetView workbookViewId="1">
      <selection activeCell="F19" sqref="F19"/>
    </sheetView>
  </sheetViews>
  <sheetFormatPr defaultColWidth="8.7265625" defaultRowHeight="14.5" x14ac:dyDescent="0.35"/>
  <cols>
    <col min="1" max="1" width="9.453125" style="15" customWidth="1"/>
    <col min="2" max="2" width="16.90625" style="15" bestFit="1" customWidth="1"/>
    <col min="3" max="3" width="10" style="15" bestFit="1" customWidth="1"/>
    <col min="4" max="4" width="10.7265625" style="15" bestFit="1" customWidth="1"/>
    <col min="5" max="5" width="8.7265625" style="15" bestFit="1" customWidth="1"/>
    <col min="6" max="8" width="9.453125" style="15" bestFit="1" customWidth="1"/>
    <col min="9" max="9" width="8.7265625" style="15" bestFit="1" customWidth="1"/>
    <col min="10" max="11" width="10.26953125" style="15" bestFit="1" customWidth="1"/>
    <col min="12" max="12" width="6.26953125" style="15" bestFit="1" customWidth="1"/>
    <col min="13" max="13" width="14.26953125" style="15" bestFit="1" customWidth="1"/>
    <col min="14" max="14" width="14" style="15" bestFit="1" customWidth="1"/>
    <col min="15" max="15" width="12.26953125" style="15" bestFit="1" customWidth="1"/>
    <col min="16" max="16" width="19.453125" style="15" bestFit="1" customWidth="1"/>
    <col min="17" max="17" width="11.26953125" style="15" bestFit="1" customWidth="1"/>
    <col min="18" max="18" width="13.26953125" style="15" bestFit="1" customWidth="1"/>
    <col min="19" max="19" width="11.54296875" style="15" bestFit="1" customWidth="1"/>
    <col min="20" max="20" width="12.54296875" style="15" bestFit="1" customWidth="1"/>
    <col min="21" max="21" width="19.1796875" style="15" bestFit="1" customWidth="1"/>
    <col min="22" max="22" width="22.26953125" bestFit="1" customWidth="1"/>
    <col min="23" max="16384" width="8.7265625" style="15"/>
  </cols>
  <sheetData>
    <row r="1" spans="1:22" ht="15.5" x14ac:dyDescent="0.35">
      <c r="A1" s="11" t="s">
        <v>95</v>
      </c>
    </row>
    <row r="2" spans="1:22" x14ac:dyDescent="0.35">
      <c r="A2" s="16" t="s">
        <v>96</v>
      </c>
      <c r="H2" s="33"/>
    </row>
    <row r="3" spans="1:22" x14ac:dyDescent="0.35">
      <c r="A3" s="16"/>
    </row>
    <row r="4" spans="1:22" x14ac:dyDescent="0.35">
      <c r="A4" s="17" t="s">
        <v>132</v>
      </c>
    </row>
    <row r="6" spans="1:22" ht="16.5" x14ac:dyDescent="0.35">
      <c r="A6" s="18" t="s">
        <v>0</v>
      </c>
      <c r="B6" s="19" t="s">
        <v>1</v>
      </c>
      <c r="C6" s="18" t="s">
        <v>43</v>
      </c>
      <c r="D6" s="18" t="s">
        <v>44</v>
      </c>
      <c r="E6" s="18" t="s">
        <v>45</v>
      </c>
      <c r="F6" s="18" t="s">
        <v>46</v>
      </c>
      <c r="G6" s="18" t="s">
        <v>47</v>
      </c>
      <c r="H6" s="18" t="s">
        <v>48</v>
      </c>
      <c r="I6" s="18" t="s">
        <v>49</v>
      </c>
      <c r="J6" s="18" t="s">
        <v>50</v>
      </c>
      <c r="K6" s="18" t="s">
        <v>108</v>
      </c>
      <c r="L6" s="18" t="s">
        <v>7</v>
      </c>
      <c r="M6" s="18" t="s">
        <v>23</v>
      </c>
      <c r="N6" s="15" t="s">
        <v>97</v>
      </c>
      <c r="O6" s="15" t="s">
        <v>107</v>
      </c>
      <c r="P6" s="15" t="s">
        <v>98</v>
      </c>
      <c r="Q6" s="15" t="s">
        <v>99</v>
      </c>
      <c r="R6" s="15" t="s">
        <v>100</v>
      </c>
      <c r="S6" s="15" t="s">
        <v>101</v>
      </c>
      <c r="T6" s="15" t="s">
        <v>102</v>
      </c>
      <c r="U6" s="15" t="s">
        <v>103</v>
      </c>
      <c r="V6" s="35" t="s">
        <v>8</v>
      </c>
    </row>
    <row r="7" spans="1:22" x14ac:dyDescent="0.35">
      <c r="A7" s="23" t="s">
        <v>136</v>
      </c>
      <c r="B7" s="20">
        <v>43990.375</v>
      </c>
      <c r="C7" s="42">
        <v>1.2284444723569389E-2</v>
      </c>
      <c r="D7" s="42">
        <v>0</v>
      </c>
      <c r="E7" s="42">
        <v>0</v>
      </c>
      <c r="F7" s="27">
        <v>-1.9460773720000001E-2</v>
      </c>
      <c r="G7" s="27">
        <v>-4.863694975E-3</v>
      </c>
      <c r="H7" s="27">
        <v>3.2000000000000001E-2</v>
      </c>
      <c r="I7" s="27">
        <v>1.623990991E-3</v>
      </c>
      <c r="J7" s="27">
        <v>0.04</v>
      </c>
      <c r="K7" s="27">
        <v>0.21659999999999999</v>
      </c>
      <c r="L7" s="27">
        <v>5.63</v>
      </c>
      <c r="M7" s="27">
        <v>1.2352392000000001</v>
      </c>
      <c r="N7" s="25" t="s">
        <v>112</v>
      </c>
      <c r="O7" s="25" t="s">
        <v>112</v>
      </c>
      <c r="P7" s="25" t="s">
        <v>112</v>
      </c>
      <c r="Q7" s="25" t="s">
        <v>112</v>
      </c>
      <c r="R7" s="25" t="s">
        <v>112</v>
      </c>
      <c r="S7" s="25" t="s">
        <v>112</v>
      </c>
      <c r="T7" s="25" t="s">
        <v>112</v>
      </c>
      <c r="U7" s="25" t="s">
        <v>112</v>
      </c>
      <c r="V7" s="43" t="s">
        <v>123</v>
      </c>
    </row>
    <row r="8" spans="1:22" x14ac:dyDescent="0.35">
      <c r="A8" s="23" t="s">
        <v>137</v>
      </c>
      <c r="B8" s="20">
        <v>43997.364583333336</v>
      </c>
      <c r="C8" s="42">
        <v>0</v>
      </c>
      <c r="D8" s="42">
        <v>0</v>
      </c>
      <c r="E8" s="42">
        <v>8.5460795207608804E-3</v>
      </c>
      <c r="F8" s="27">
        <v>-2.3155883039999998E-2</v>
      </c>
      <c r="G8" s="27">
        <v>-5.229664906E-3</v>
      </c>
      <c r="H8" s="27">
        <v>2E-3</v>
      </c>
      <c r="I8" s="27">
        <v>2.1333373479999998E-3</v>
      </c>
      <c r="J8" s="27">
        <v>0.04</v>
      </c>
      <c r="K8" s="27">
        <v>0.23569999999999999</v>
      </c>
      <c r="L8" s="27">
        <v>5.5410000000000004</v>
      </c>
      <c r="M8" s="27">
        <v>1.4228983000000002</v>
      </c>
      <c r="N8" s="25" t="s">
        <v>112</v>
      </c>
      <c r="O8" s="25" t="s">
        <v>112</v>
      </c>
      <c r="P8" s="25" t="s">
        <v>112</v>
      </c>
      <c r="Q8" s="25" t="s">
        <v>112</v>
      </c>
      <c r="R8" s="25" t="s">
        <v>112</v>
      </c>
      <c r="S8" s="25" t="s">
        <v>112</v>
      </c>
      <c r="T8" s="25" t="s">
        <v>112</v>
      </c>
      <c r="U8" s="25" t="s">
        <v>112</v>
      </c>
      <c r="V8" s="43" t="s">
        <v>123</v>
      </c>
    </row>
    <row r="9" spans="1:22" x14ac:dyDescent="0.35">
      <c r="A9" s="23" t="s">
        <v>138</v>
      </c>
      <c r="B9" s="20">
        <v>44001.395833333336</v>
      </c>
      <c r="C9" s="42">
        <v>0</v>
      </c>
      <c r="D9" s="42">
        <v>0</v>
      </c>
      <c r="E9" s="42">
        <v>8.375472321169284E-3</v>
      </c>
      <c r="F9" s="27">
        <v>-1.7332429270000001E-2</v>
      </c>
      <c r="G9" s="27">
        <v>-5.5947914550000004E-3</v>
      </c>
      <c r="H9" s="27">
        <v>4.0000000000000001E-3</v>
      </c>
      <c r="I9" s="27">
        <v>-3.1307954090000001E-3</v>
      </c>
      <c r="J9" s="27">
        <v>2.8000000000000001E-2</v>
      </c>
      <c r="K9" s="27">
        <v>0.19289999999999999</v>
      </c>
      <c r="L9" s="27">
        <v>5.53</v>
      </c>
      <c r="M9" s="27">
        <v>1.4424291</v>
      </c>
      <c r="N9" s="25" t="s">
        <v>112</v>
      </c>
      <c r="O9" s="25" t="s">
        <v>112</v>
      </c>
      <c r="P9" s="25" t="s">
        <v>112</v>
      </c>
      <c r="Q9" s="25" t="s">
        <v>112</v>
      </c>
      <c r="R9" s="25" t="s">
        <v>112</v>
      </c>
      <c r="S9" s="25" t="s">
        <v>112</v>
      </c>
      <c r="T9" s="25" t="s">
        <v>112</v>
      </c>
      <c r="U9" s="25" t="s">
        <v>112</v>
      </c>
      <c r="V9" s="43" t="s">
        <v>123</v>
      </c>
    </row>
    <row r="10" spans="1:22" x14ac:dyDescent="0.35">
      <c r="A10" s="23" t="s">
        <v>139</v>
      </c>
      <c r="B10" s="20">
        <v>44004.375</v>
      </c>
      <c r="C10" s="42">
        <v>1.2889324091845709E-2</v>
      </c>
      <c r="D10" s="42">
        <v>0</v>
      </c>
      <c r="E10" s="42">
        <v>0</v>
      </c>
      <c r="F10" s="27">
        <v>-4.8278474470000001E-4</v>
      </c>
      <c r="G10" s="27">
        <v>-6.7967131740000004E-3</v>
      </c>
      <c r="H10" s="27">
        <v>6.0000000000000001E-3</v>
      </c>
      <c r="I10" s="27">
        <v>-6.2945435420000001E-3</v>
      </c>
      <c r="J10" s="27">
        <v>2.8000000000000001E-2</v>
      </c>
      <c r="K10" s="27">
        <v>0.33040000000000003</v>
      </c>
      <c r="L10" s="27">
        <v>5.6310000000000002</v>
      </c>
      <c r="M10" s="27">
        <v>1.2152586000000003</v>
      </c>
      <c r="N10" s="25" t="s">
        <v>112</v>
      </c>
      <c r="O10" s="25" t="s">
        <v>112</v>
      </c>
      <c r="P10" s="25" t="s">
        <v>112</v>
      </c>
      <c r="Q10" s="25" t="s">
        <v>112</v>
      </c>
      <c r="R10" s="25" t="s">
        <v>112</v>
      </c>
      <c r="S10" s="25" t="s">
        <v>112</v>
      </c>
      <c r="T10" s="25" t="s">
        <v>112</v>
      </c>
      <c r="U10" s="25" t="s">
        <v>112</v>
      </c>
      <c r="V10" s="43" t="s">
        <v>123</v>
      </c>
    </row>
    <row r="11" spans="1:22" x14ac:dyDescent="0.35">
      <c r="A11" s="23" t="s">
        <v>140</v>
      </c>
      <c r="B11" s="20">
        <v>44018.375</v>
      </c>
      <c r="C11" s="42">
        <v>1.6501912174238537E-2</v>
      </c>
      <c r="D11" s="42">
        <v>0</v>
      </c>
      <c r="E11" s="42">
        <v>0</v>
      </c>
      <c r="F11" s="27">
        <v>-2.8079505960000001E-2</v>
      </c>
      <c r="G11" s="27">
        <v>-6.8653465859999999E-3</v>
      </c>
      <c r="H11" s="27">
        <v>0</v>
      </c>
      <c r="I11" s="27">
        <v>-2.821142752E-3</v>
      </c>
      <c r="J11" s="27">
        <v>-6.8000000000000005E-2</v>
      </c>
      <c r="K11" s="27">
        <v>0.53820000000000001</v>
      </c>
      <c r="L11" s="27">
        <v>5.4960000000000004</v>
      </c>
      <c r="M11" s="27">
        <v>1.8224068000000004</v>
      </c>
      <c r="N11" s="25">
        <v>0</v>
      </c>
      <c r="O11" s="25">
        <v>130</v>
      </c>
      <c r="P11" s="25">
        <v>70</v>
      </c>
      <c r="Q11" s="25">
        <v>30</v>
      </c>
      <c r="R11" s="25" t="s">
        <v>112</v>
      </c>
      <c r="S11" s="25">
        <v>0</v>
      </c>
      <c r="T11" s="25">
        <v>0</v>
      </c>
      <c r="U11" s="25" t="s">
        <v>112</v>
      </c>
      <c r="V11" s="43" t="s">
        <v>123</v>
      </c>
    </row>
    <row r="12" spans="1:22" x14ac:dyDescent="0.35">
      <c r="A12" s="23" t="s">
        <v>141</v>
      </c>
      <c r="B12" s="20">
        <v>44022.385416666664</v>
      </c>
      <c r="C12" s="42">
        <v>0</v>
      </c>
      <c r="D12" s="42">
        <v>0</v>
      </c>
      <c r="E12" s="42">
        <v>8.7263217592058601E-3</v>
      </c>
      <c r="F12" s="27">
        <v>-1.9184289859999999E-2</v>
      </c>
      <c r="G12" s="27">
        <v>-6.5093195719999998E-3</v>
      </c>
      <c r="H12" s="27">
        <v>5.0000000000000001E-3</v>
      </c>
      <c r="I12" s="27">
        <v>-9.0478778819999995E-4</v>
      </c>
      <c r="J12" s="27">
        <v>-0.05</v>
      </c>
      <c r="K12" s="27">
        <v>0.37769999999999998</v>
      </c>
      <c r="L12" s="27">
        <v>5.55</v>
      </c>
      <c r="M12" s="27">
        <v>1.751204</v>
      </c>
      <c r="N12" s="25">
        <v>0</v>
      </c>
      <c r="O12" s="25">
        <v>90</v>
      </c>
      <c r="P12" s="25">
        <v>80</v>
      </c>
      <c r="Q12" s="25">
        <v>0</v>
      </c>
      <c r="R12" s="25" t="s">
        <v>112</v>
      </c>
      <c r="S12" s="25">
        <v>0</v>
      </c>
      <c r="T12" s="25">
        <v>0</v>
      </c>
      <c r="U12" s="25" t="s">
        <v>112</v>
      </c>
      <c r="V12" s="43" t="s">
        <v>123</v>
      </c>
    </row>
    <row r="13" spans="1:22" x14ac:dyDescent="0.35">
      <c r="A13" s="23" t="s">
        <v>142</v>
      </c>
      <c r="B13" s="20">
        <v>44027.416666666664</v>
      </c>
      <c r="C13" s="42">
        <v>0</v>
      </c>
      <c r="D13" s="42">
        <v>0</v>
      </c>
      <c r="E13" s="42">
        <v>1.1793903838632401E-2</v>
      </c>
      <c r="F13" s="27">
        <v>-2.1065154999999999E-2</v>
      </c>
      <c r="G13" s="27">
        <v>-8.9165146649999999E-3</v>
      </c>
      <c r="H13" s="27">
        <v>5.0000000000000001E-3</v>
      </c>
      <c r="I13" s="27">
        <v>-2.645199331E-3</v>
      </c>
      <c r="J13" s="27">
        <v>0</v>
      </c>
      <c r="K13" s="27">
        <v>0.47289999999999999</v>
      </c>
      <c r="L13" s="27">
        <v>5.4009999999999998</v>
      </c>
      <c r="M13" s="27">
        <v>2.0729520000000003</v>
      </c>
      <c r="N13" s="25">
        <v>0</v>
      </c>
      <c r="O13" s="25">
        <v>0</v>
      </c>
      <c r="P13" s="25">
        <v>0</v>
      </c>
      <c r="Q13" s="25">
        <v>0</v>
      </c>
      <c r="R13" s="25" t="s">
        <v>112</v>
      </c>
      <c r="S13" s="25">
        <v>0</v>
      </c>
      <c r="T13" s="25">
        <v>66</v>
      </c>
      <c r="U13" s="25" t="s">
        <v>112</v>
      </c>
      <c r="V13" s="43" t="s">
        <v>123</v>
      </c>
    </row>
    <row r="14" spans="1:22" x14ac:dyDescent="0.35">
      <c r="A14" s="23" t="s">
        <v>143</v>
      </c>
      <c r="B14" s="20">
        <v>44034.511805555558</v>
      </c>
      <c r="C14" s="42">
        <v>0</v>
      </c>
      <c r="D14" s="42">
        <v>0</v>
      </c>
      <c r="E14" s="42">
        <v>8.5967366555981563E-3</v>
      </c>
      <c r="F14" s="27">
        <v>-2.123982407E-2</v>
      </c>
      <c r="G14" s="27">
        <v>-9.7141336560000006E-3</v>
      </c>
      <c r="H14" s="27">
        <v>0</v>
      </c>
      <c r="I14" s="27">
        <v>5.4200768469999999E-4</v>
      </c>
      <c r="J14" s="27">
        <v>-3.7999999999999999E-2</v>
      </c>
      <c r="K14" s="27">
        <v>0.45879999999999999</v>
      </c>
      <c r="L14" s="27">
        <v>5.4050000000000002</v>
      </c>
      <c r="M14" s="27">
        <v>1.7115409999999998</v>
      </c>
      <c r="N14" s="25">
        <v>0</v>
      </c>
      <c r="O14" s="25">
        <v>110</v>
      </c>
      <c r="P14" s="25">
        <v>70</v>
      </c>
      <c r="Q14" s="25">
        <v>20</v>
      </c>
      <c r="R14" s="25" t="s">
        <v>112</v>
      </c>
      <c r="S14" s="25">
        <v>0</v>
      </c>
      <c r="T14" s="25">
        <v>0</v>
      </c>
      <c r="U14" s="25" t="s">
        <v>112</v>
      </c>
      <c r="V14" s="43" t="s">
        <v>123</v>
      </c>
    </row>
    <row r="15" spans="1:22" x14ac:dyDescent="0.35">
      <c r="A15" s="23" t="s">
        <v>144</v>
      </c>
      <c r="B15" s="20">
        <v>44043.375</v>
      </c>
      <c r="C15" s="42">
        <v>0</v>
      </c>
      <c r="D15" s="42">
        <v>0</v>
      </c>
      <c r="E15" s="42">
        <v>0</v>
      </c>
      <c r="F15" s="27">
        <v>-2.8417293159999999E-2</v>
      </c>
      <c r="G15" s="27">
        <v>-1.046036662E-2</v>
      </c>
      <c r="H15" s="27">
        <v>4.0000000000000001E-3</v>
      </c>
      <c r="I15" s="27">
        <v>-1.264310004E-3</v>
      </c>
      <c r="J15" s="27">
        <v>8.9999999999999993E-3</v>
      </c>
      <c r="K15" s="27">
        <v>0.28060000000000002</v>
      </c>
      <c r="L15" s="27">
        <v>5.6390000000000002</v>
      </c>
      <c r="M15" s="27">
        <v>1.84989</v>
      </c>
      <c r="N15" s="25">
        <v>40</v>
      </c>
      <c r="O15" s="25">
        <v>140</v>
      </c>
      <c r="P15" s="25">
        <v>50</v>
      </c>
      <c r="Q15" s="25">
        <v>0</v>
      </c>
      <c r="R15" s="25" t="s">
        <v>112</v>
      </c>
      <c r="S15" s="25">
        <v>0</v>
      </c>
      <c r="T15" s="25">
        <v>0</v>
      </c>
      <c r="U15" s="25" t="s">
        <v>112</v>
      </c>
      <c r="V15" s="43" t="s">
        <v>123</v>
      </c>
    </row>
    <row r="16" spans="1:22" x14ac:dyDescent="0.35">
      <c r="A16" s="23" t="s">
        <v>145</v>
      </c>
      <c r="B16" s="20">
        <v>44050.397916666669</v>
      </c>
      <c r="C16" s="42">
        <v>0</v>
      </c>
      <c r="D16" s="42">
        <v>0</v>
      </c>
      <c r="E16" s="42">
        <v>0</v>
      </c>
      <c r="F16" s="27">
        <v>-1.1947725350000001E-2</v>
      </c>
      <c r="G16" s="27">
        <v>-6.7084372830000004E-3</v>
      </c>
      <c r="H16" s="27">
        <v>5.0000000000000001E-3</v>
      </c>
      <c r="I16" s="27">
        <v>-1.830987771E-3</v>
      </c>
      <c r="J16" s="27">
        <v>-7.0000000000000001E-3</v>
      </c>
      <c r="K16" s="27">
        <v>0.24529999999999999</v>
      </c>
      <c r="L16" s="27">
        <v>5.57</v>
      </c>
      <c r="M16" s="27">
        <v>1.5890256</v>
      </c>
      <c r="N16" s="25" t="s">
        <v>112</v>
      </c>
      <c r="O16" s="25" t="s">
        <v>112</v>
      </c>
      <c r="P16" s="25" t="s">
        <v>112</v>
      </c>
      <c r="Q16" s="25" t="s">
        <v>112</v>
      </c>
      <c r="R16" s="25" t="s">
        <v>112</v>
      </c>
      <c r="S16" s="25" t="s">
        <v>112</v>
      </c>
      <c r="T16" s="25" t="s">
        <v>112</v>
      </c>
      <c r="U16" s="25" t="s">
        <v>112</v>
      </c>
      <c r="V16" s="43" t="s">
        <v>123</v>
      </c>
    </row>
    <row r="17" spans="1:22" x14ac:dyDescent="0.35">
      <c r="A17" s="23" t="s">
        <v>146</v>
      </c>
      <c r="B17" s="20">
        <v>44057.386111111111</v>
      </c>
      <c r="C17" s="42">
        <v>0</v>
      </c>
      <c r="D17" s="42">
        <v>0</v>
      </c>
      <c r="E17" s="42">
        <v>0</v>
      </c>
      <c r="F17" s="27">
        <v>-1.876553613E-2</v>
      </c>
      <c r="G17" s="27">
        <v>-4.3494270469999997E-3</v>
      </c>
      <c r="H17" s="27">
        <v>2.554116794E-4</v>
      </c>
      <c r="I17" s="27">
        <v>-5.0058457610000001E-3</v>
      </c>
      <c r="J17" s="27">
        <v>-1.7999999999999999E-2</v>
      </c>
      <c r="K17" s="27">
        <v>0.27060000000000001</v>
      </c>
      <c r="L17" s="27">
        <v>5.609</v>
      </c>
      <c r="M17" s="27">
        <v>1.3387432000000001</v>
      </c>
      <c r="N17" s="25" t="s">
        <v>112</v>
      </c>
      <c r="O17" s="25" t="s">
        <v>112</v>
      </c>
      <c r="P17" s="25" t="s">
        <v>112</v>
      </c>
      <c r="Q17" s="25" t="s">
        <v>112</v>
      </c>
      <c r="R17" s="25" t="s">
        <v>112</v>
      </c>
      <c r="S17" s="25" t="s">
        <v>112</v>
      </c>
      <c r="T17" s="25" t="s">
        <v>112</v>
      </c>
      <c r="U17" s="25" t="s">
        <v>112</v>
      </c>
      <c r="V17" s="43" t="s">
        <v>123</v>
      </c>
    </row>
    <row r="18" spans="1:22" x14ac:dyDescent="0.35">
      <c r="A18" s="23" t="s">
        <v>147</v>
      </c>
      <c r="B18" s="20">
        <v>44067.354166666664</v>
      </c>
      <c r="C18" s="42">
        <v>0</v>
      </c>
      <c r="D18" s="42">
        <v>0</v>
      </c>
      <c r="E18" s="42">
        <v>0</v>
      </c>
      <c r="F18" s="27">
        <v>-6.2415008819999996E-3</v>
      </c>
      <c r="G18" s="27">
        <v>-6.1776382939999997E-3</v>
      </c>
      <c r="H18" s="27">
        <v>7.0709894989999999E-3</v>
      </c>
      <c r="I18" s="27">
        <v>-6.5396286099999998E-3</v>
      </c>
      <c r="J18" s="27">
        <v>-1.4999999999999999E-2</v>
      </c>
      <c r="K18" s="27">
        <v>0.2848</v>
      </c>
      <c r="L18" s="27">
        <v>5.609</v>
      </c>
      <c r="M18" s="27">
        <v>1.3247468</v>
      </c>
      <c r="N18" s="25" t="s">
        <v>112</v>
      </c>
      <c r="O18" s="25" t="s">
        <v>112</v>
      </c>
      <c r="P18" s="25" t="s">
        <v>112</v>
      </c>
      <c r="Q18" s="25" t="s">
        <v>112</v>
      </c>
      <c r="R18" s="25" t="s">
        <v>112</v>
      </c>
      <c r="S18" s="25" t="s">
        <v>112</v>
      </c>
      <c r="T18" s="25" t="s">
        <v>112</v>
      </c>
      <c r="U18" s="25" t="s">
        <v>112</v>
      </c>
      <c r="V18" s="43" t="s">
        <v>123</v>
      </c>
    </row>
    <row r="19" spans="1:22" x14ac:dyDescent="0.35">
      <c r="A19" s="23" t="s">
        <v>148</v>
      </c>
      <c r="B19" s="20">
        <v>44092.371527777781</v>
      </c>
      <c r="C19" s="42">
        <v>1.3905063353942877E-2</v>
      </c>
      <c r="D19" s="42">
        <v>0</v>
      </c>
      <c r="E19" s="42">
        <v>0</v>
      </c>
      <c r="F19" s="27">
        <v>3.3185471290000002E-4</v>
      </c>
      <c r="G19" s="27">
        <v>-5.9877877930000004E-3</v>
      </c>
      <c r="H19" s="27">
        <v>5.1246241799999996E-3</v>
      </c>
      <c r="I19" s="27">
        <v>2.8335655929999999E-3</v>
      </c>
      <c r="J19" s="27">
        <v>-0.06</v>
      </c>
      <c r="K19" s="27">
        <v>0.41689999999999999</v>
      </c>
      <c r="L19" s="27">
        <v>5.4130000000000003</v>
      </c>
      <c r="M19" s="27">
        <v>1.997136</v>
      </c>
      <c r="N19" s="25">
        <v>0</v>
      </c>
      <c r="O19" s="25">
        <v>0</v>
      </c>
      <c r="P19" s="25">
        <v>0</v>
      </c>
      <c r="Q19" s="25">
        <v>0</v>
      </c>
      <c r="R19" s="25" t="s">
        <v>112</v>
      </c>
      <c r="S19" s="25">
        <v>0</v>
      </c>
      <c r="T19" s="25">
        <v>0</v>
      </c>
      <c r="U19" s="25" t="s">
        <v>112</v>
      </c>
      <c r="V19" s="43" t="s">
        <v>123</v>
      </c>
    </row>
    <row r="20" spans="1:22" x14ac:dyDescent="0.35">
      <c r="A20" s="23" t="s">
        <v>149</v>
      </c>
      <c r="B20" s="20">
        <v>43990.381944444445</v>
      </c>
      <c r="C20" s="42">
        <v>5.7558225781747137E-2</v>
      </c>
      <c r="D20" s="42">
        <v>4.033869579336221E-2</v>
      </c>
      <c r="E20" s="42">
        <v>8.5390207459852471E-3</v>
      </c>
      <c r="F20" s="27">
        <v>3.3981308940000003E-2</v>
      </c>
      <c r="G20" s="27">
        <v>1.901628885E-2</v>
      </c>
      <c r="H20" s="27">
        <v>0.03</v>
      </c>
      <c r="I20" s="27">
        <v>6.6199505559999997E-2</v>
      </c>
      <c r="J20" s="27">
        <v>5.2999999999999999E-2</v>
      </c>
      <c r="K20" s="27">
        <v>0.93389999999999995</v>
      </c>
      <c r="L20" s="27">
        <v>5.7169999999999996</v>
      </c>
      <c r="M20" s="27">
        <v>1.7101070999999999</v>
      </c>
      <c r="N20" s="25" t="s">
        <v>112</v>
      </c>
      <c r="O20" s="25" t="s">
        <v>112</v>
      </c>
      <c r="P20" s="25" t="s">
        <v>112</v>
      </c>
      <c r="Q20" s="25" t="s">
        <v>112</v>
      </c>
      <c r="R20" s="25" t="s">
        <v>112</v>
      </c>
      <c r="S20" s="25" t="s">
        <v>112</v>
      </c>
      <c r="T20" s="25" t="s">
        <v>112</v>
      </c>
      <c r="U20" s="25" t="s">
        <v>112</v>
      </c>
      <c r="V20" s="43" t="s">
        <v>122</v>
      </c>
    </row>
    <row r="21" spans="1:22" x14ac:dyDescent="0.35">
      <c r="A21" s="23" t="s">
        <v>150</v>
      </c>
      <c r="B21" s="20">
        <v>43997.368055555555</v>
      </c>
      <c r="C21" s="42">
        <v>4.3970260810637977E-2</v>
      </c>
      <c r="D21" s="42">
        <v>5.4532522836567461E-2</v>
      </c>
      <c r="E21" s="42">
        <v>1.3132692035285831E-2</v>
      </c>
      <c r="F21" s="27">
        <v>8.4030783420000005E-2</v>
      </c>
      <c r="G21" s="27">
        <v>2.0805260209999999E-2</v>
      </c>
      <c r="H21" s="27">
        <v>4.0000000000000001E-3</v>
      </c>
      <c r="I21" s="27">
        <v>6.0720998810000003E-2</v>
      </c>
      <c r="J21" s="27">
        <v>0.10199999999999999</v>
      </c>
      <c r="K21" s="27">
        <v>0.80459999999999998</v>
      </c>
      <c r="L21" s="27">
        <v>5.9210000000000003</v>
      </c>
      <c r="M21" s="27">
        <v>2.1483733000000003</v>
      </c>
      <c r="N21" s="25" t="s">
        <v>112</v>
      </c>
      <c r="O21" s="25" t="s">
        <v>112</v>
      </c>
      <c r="P21" s="25" t="s">
        <v>112</v>
      </c>
      <c r="Q21" s="25" t="s">
        <v>112</v>
      </c>
      <c r="R21" s="25" t="s">
        <v>112</v>
      </c>
      <c r="S21" s="25" t="s">
        <v>112</v>
      </c>
      <c r="T21" s="25" t="s">
        <v>112</v>
      </c>
      <c r="U21" s="25" t="s">
        <v>112</v>
      </c>
      <c r="V21" s="43" t="s">
        <v>122</v>
      </c>
    </row>
    <row r="22" spans="1:22" x14ac:dyDescent="0.35">
      <c r="A22" s="23" t="s">
        <v>151</v>
      </c>
      <c r="B22" s="20">
        <v>44001.407638888886</v>
      </c>
      <c r="C22" s="42">
        <v>0.25722882625616011</v>
      </c>
      <c r="D22" s="42">
        <v>1.0413273591558898</v>
      </c>
      <c r="E22" s="42">
        <v>0.11678985537254474</v>
      </c>
      <c r="F22" s="27">
        <v>0.2305363544</v>
      </c>
      <c r="G22" s="27">
        <v>6.240891396E-2</v>
      </c>
      <c r="H22" s="27">
        <v>0.11</v>
      </c>
      <c r="I22" s="27">
        <v>7.8477410489999996E-2</v>
      </c>
      <c r="J22" s="27">
        <v>0.16200000000000001</v>
      </c>
      <c r="K22" s="27">
        <v>1.0577000000000001</v>
      </c>
      <c r="L22" s="27">
        <v>5.6210000000000004</v>
      </c>
      <c r="M22" s="27">
        <v>5.3455290000000009</v>
      </c>
      <c r="N22" s="25" t="s">
        <v>112</v>
      </c>
      <c r="O22" s="25" t="s">
        <v>112</v>
      </c>
      <c r="P22" s="25" t="s">
        <v>112</v>
      </c>
      <c r="Q22" s="25" t="s">
        <v>112</v>
      </c>
      <c r="R22" s="25" t="s">
        <v>112</v>
      </c>
      <c r="S22" s="25" t="s">
        <v>112</v>
      </c>
      <c r="T22" s="25" t="s">
        <v>112</v>
      </c>
      <c r="U22" s="25" t="s">
        <v>112</v>
      </c>
      <c r="V22" s="43" t="s">
        <v>122</v>
      </c>
    </row>
    <row r="23" spans="1:22" x14ac:dyDescent="0.35">
      <c r="A23" s="23" t="s">
        <v>152</v>
      </c>
      <c r="B23" s="20">
        <v>44004.385416666664</v>
      </c>
      <c r="C23" s="42">
        <v>9.0073328137134978E-2</v>
      </c>
      <c r="D23" s="42">
        <v>0.80550324012726671</v>
      </c>
      <c r="E23" s="42">
        <v>5.6694301725940352E-2</v>
      </c>
      <c r="F23" s="27">
        <v>0.26524416140000001</v>
      </c>
      <c r="G23" s="27">
        <v>5.024560862E-2</v>
      </c>
      <c r="H23" s="27">
        <v>7.8E-2</v>
      </c>
      <c r="I23" s="27">
        <v>7.4607340760000002E-2</v>
      </c>
      <c r="J23" s="27">
        <v>0.123</v>
      </c>
      <c r="K23" s="27">
        <v>1.9182999999999999</v>
      </c>
      <c r="L23" s="27">
        <v>5.9459999999999997</v>
      </c>
      <c r="M23" s="27">
        <v>4.5800720000000004</v>
      </c>
      <c r="N23" s="25" t="s">
        <v>112</v>
      </c>
      <c r="O23" s="25" t="s">
        <v>112</v>
      </c>
      <c r="P23" s="25" t="s">
        <v>112</v>
      </c>
      <c r="Q23" s="25" t="s">
        <v>112</v>
      </c>
      <c r="R23" s="25" t="s">
        <v>112</v>
      </c>
      <c r="S23" s="25" t="s">
        <v>112</v>
      </c>
      <c r="T23" s="25" t="s">
        <v>112</v>
      </c>
      <c r="U23" s="25" t="s">
        <v>112</v>
      </c>
      <c r="V23" s="43" t="s">
        <v>122</v>
      </c>
    </row>
    <row r="24" spans="1:22" x14ac:dyDescent="0.35">
      <c r="A24" s="23" t="s">
        <v>153</v>
      </c>
      <c r="B24" s="20">
        <v>44018.378472222219</v>
      </c>
      <c r="C24" s="42">
        <v>0.13923922860193302</v>
      </c>
      <c r="D24" s="42">
        <v>0.1842039546330061</v>
      </c>
      <c r="E24" s="42">
        <v>2.3360289225332065E-2</v>
      </c>
      <c r="F24" s="27">
        <v>5.1592447970000002E-3</v>
      </c>
      <c r="G24" s="27">
        <v>6.6503237930000004E-3</v>
      </c>
      <c r="H24" s="27">
        <v>1.2E-2</v>
      </c>
      <c r="I24" s="27">
        <v>9.5722982159999997E-2</v>
      </c>
      <c r="J24" s="27">
        <v>0.107</v>
      </c>
      <c r="K24" s="27">
        <v>1.2455000000000001</v>
      </c>
      <c r="L24" s="27">
        <v>5.6680000000000001</v>
      </c>
      <c r="M24" s="27">
        <v>2.9154660000000003</v>
      </c>
      <c r="N24" s="25">
        <v>0</v>
      </c>
      <c r="O24" s="25">
        <v>10</v>
      </c>
      <c r="P24" s="25">
        <v>0</v>
      </c>
      <c r="Q24" s="25">
        <v>0</v>
      </c>
      <c r="R24" s="25" t="s">
        <v>112</v>
      </c>
      <c r="S24" s="25">
        <v>0</v>
      </c>
      <c r="T24" s="25">
        <v>0</v>
      </c>
      <c r="U24" s="25" t="s">
        <v>112</v>
      </c>
      <c r="V24" s="43" t="s">
        <v>122</v>
      </c>
    </row>
    <row r="25" spans="1:22" x14ac:dyDescent="0.35">
      <c r="A25" s="23" t="s">
        <v>154</v>
      </c>
      <c r="B25" s="20">
        <v>44022.388888888891</v>
      </c>
      <c r="C25" s="42">
        <v>0.22015708146332633</v>
      </c>
      <c r="D25" s="42">
        <v>0.42086077994357002</v>
      </c>
      <c r="E25" s="42">
        <v>2.6373720868659495E-2</v>
      </c>
      <c r="F25" s="27">
        <v>0.21888460039999999</v>
      </c>
      <c r="G25" s="27">
        <v>6.7101956259999998E-2</v>
      </c>
      <c r="H25" s="27">
        <v>1.2999999999999999E-2</v>
      </c>
      <c r="I25" s="27">
        <v>0.1196925682</v>
      </c>
      <c r="J25" s="27">
        <v>0.151</v>
      </c>
      <c r="K25" s="27">
        <v>1.3423</v>
      </c>
      <c r="L25" s="27">
        <v>6.1840000000000002</v>
      </c>
      <c r="M25" s="27">
        <v>4.4068759999999996</v>
      </c>
      <c r="N25" s="25">
        <v>0</v>
      </c>
      <c r="O25" s="25">
        <v>200</v>
      </c>
      <c r="P25" s="25">
        <v>130</v>
      </c>
      <c r="Q25" s="25">
        <v>0</v>
      </c>
      <c r="R25" s="25" t="s">
        <v>112</v>
      </c>
      <c r="S25" s="25">
        <v>0</v>
      </c>
      <c r="T25" s="25">
        <v>0</v>
      </c>
      <c r="U25" s="25" t="s">
        <v>112</v>
      </c>
      <c r="V25" s="43" t="s">
        <v>122</v>
      </c>
    </row>
    <row r="26" spans="1:22" x14ac:dyDescent="0.35">
      <c r="A26" s="23" t="s">
        <v>155</v>
      </c>
      <c r="B26" s="20">
        <v>44027.420138888891</v>
      </c>
      <c r="C26" s="42">
        <v>3.8967777609183865E-2</v>
      </c>
      <c r="D26" s="42">
        <v>0.10633531709602152</v>
      </c>
      <c r="E26" s="42">
        <v>4.8673025861309678E-2</v>
      </c>
      <c r="F26" s="27">
        <v>6.596953321E-2</v>
      </c>
      <c r="G26" s="27">
        <v>7.9994946160000004E-3</v>
      </c>
      <c r="H26" s="27">
        <v>1.2E-2</v>
      </c>
      <c r="I26" s="27">
        <v>8.7851262350000001E-2</v>
      </c>
      <c r="J26" s="27">
        <v>4.2999999999999997E-2</v>
      </c>
      <c r="K26" s="27">
        <v>0.65949999999999998</v>
      </c>
      <c r="L26" s="27">
        <v>5.9580000000000002</v>
      </c>
      <c r="M26" s="27">
        <v>2.0153700000000003</v>
      </c>
      <c r="N26" s="25" t="s">
        <v>112</v>
      </c>
      <c r="O26" s="25" t="s">
        <v>112</v>
      </c>
      <c r="P26" s="25" t="s">
        <v>112</v>
      </c>
      <c r="Q26" s="25" t="s">
        <v>112</v>
      </c>
      <c r="R26" s="25" t="s">
        <v>112</v>
      </c>
      <c r="S26" s="25" t="s">
        <v>112</v>
      </c>
      <c r="T26" s="25" t="s">
        <v>112</v>
      </c>
      <c r="U26" s="25" t="s">
        <v>112</v>
      </c>
      <c r="V26" s="43" t="s">
        <v>122</v>
      </c>
    </row>
    <row r="27" spans="1:22" x14ac:dyDescent="0.35">
      <c r="A27" s="23" t="s">
        <v>156</v>
      </c>
      <c r="B27" s="20">
        <v>44034.518750000003</v>
      </c>
      <c r="C27" s="42">
        <v>3.4395744199458587E-2</v>
      </c>
      <c r="D27" s="42">
        <v>6.4710859238644336E-2</v>
      </c>
      <c r="E27" s="42">
        <v>0</v>
      </c>
      <c r="F27" s="27">
        <v>5.3585685170000001E-2</v>
      </c>
      <c r="G27" s="27">
        <v>1.9396689099999999E-3</v>
      </c>
      <c r="H27" s="27">
        <v>1E-3</v>
      </c>
      <c r="I27" s="27">
        <v>3.4010849480000001E-2</v>
      </c>
      <c r="J27" s="27">
        <v>-1.7000000000000001E-2</v>
      </c>
      <c r="K27" s="27">
        <v>0.38869999999999999</v>
      </c>
      <c r="L27" s="27">
        <v>5.907</v>
      </c>
      <c r="M27" s="27">
        <v>1.693282</v>
      </c>
      <c r="N27" s="25">
        <v>0</v>
      </c>
      <c r="O27" s="25">
        <v>120</v>
      </c>
      <c r="P27" s="25">
        <v>40</v>
      </c>
      <c r="Q27" s="25">
        <v>0</v>
      </c>
      <c r="R27" s="25" t="s">
        <v>112</v>
      </c>
      <c r="S27" s="25">
        <v>0</v>
      </c>
      <c r="T27" s="25">
        <v>0</v>
      </c>
      <c r="U27" s="25" t="s">
        <v>112</v>
      </c>
      <c r="V27" s="43" t="s">
        <v>122</v>
      </c>
    </row>
    <row r="28" spans="1:22" x14ac:dyDescent="0.35">
      <c r="A28" s="23" t="s">
        <v>157</v>
      </c>
      <c r="B28" s="20">
        <v>44043.378472222219</v>
      </c>
      <c r="C28" s="42">
        <v>1.9665337324812973E-2</v>
      </c>
      <c r="D28" s="42">
        <v>3.6864524435948377E-2</v>
      </c>
      <c r="E28" s="42">
        <v>1.270467221166121E-2</v>
      </c>
      <c r="F28" s="27">
        <v>5.0479272899999997E-2</v>
      </c>
      <c r="G28" s="27">
        <v>1.1459015939999999E-2</v>
      </c>
      <c r="H28" s="27">
        <v>8.9999999999999993E-3</v>
      </c>
      <c r="I28" s="27">
        <v>1.9231848100000001E-2</v>
      </c>
      <c r="J28" s="27">
        <v>2.5000000000000001E-2</v>
      </c>
      <c r="K28" s="27">
        <v>0.46339999999999998</v>
      </c>
      <c r="L28" s="27">
        <v>5.86</v>
      </c>
      <c r="M28" s="27">
        <v>2.4826200000000003</v>
      </c>
      <c r="N28" s="25" t="s">
        <v>112</v>
      </c>
      <c r="O28" s="25" t="s">
        <v>112</v>
      </c>
      <c r="P28" s="25" t="s">
        <v>112</v>
      </c>
      <c r="Q28" s="25" t="s">
        <v>112</v>
      </c>
      <c r="R28" s="25" t="s">
        <v>112</v>
      </c>
      <c r="S28" s="25" t="s">
        <v>112</v>
      </c>
      <c r="T28" s="25" t="s">
        <v>112</v>
      </c>
      <c r="U28" s="25" t="s">
        <v>112</v>
      </c>
      <c r="V28" s="43" t="s">
        <v>122</v>
      </c>
    </row>
    <row r="29" spans="1:22" x14ac:dyDescent="0.35">
      <c r="A29" s="23" t="s">
        <v>158</v>
      </c>
      <c r="B29" s="20">
        <v>44050.402777777781</v>
      </c>
      <c r="C29" s="42">
        <v>6.0728033135954623E-2</v>
      </c>
      <c r="D29" s="42">
        <v>5.5037037859525802E-2</v>
      </c>
      <c r="E29" s="42">
        <v>1.8694924077385058E-2</v>
      </c>
      <c r="F29" s="27">
        <v>4.1529099319999999E-2</v>
      </c>
      <c r="G29" s="27">
        <v>4.4960883790000003E-3</v>
      </c>
      <c r="H29" s="27">
        <v>1.4999999999999999E-2</v>
      </c>
      <c r="I29" s="27">
        <v>1.728469208E-2</v>
      </c>
      <c r="J29" s="27">
        <v>2.7E-2</v>
      </c>
      <c r="K29" s="27">
        <v>0.46229999999999999</v>
      </c>
      <c r="L29" s="27">
        <v>5.7919999999999998</v>
      </c>
      <c r="M29" s="27">
        <v>1.7048016000000001</v>
      </c>
      <c r="N29" s="25">
        <v>0</v>
      </c>
      <c r="O29" s="25">
        <v>0</v>
      </c>
      <c r="P29" s="25">
        <v>0</v>
      </c>
      <c r="Q29" s="25">
        <v>0</v>
      </c>
      <c r="R29" s="25" t="s">
        <v>112</v>
      </c>
      <c r="S29" s="25" t="s">
        <v>112</v>
      </c>
      <c r="T29" s="25" t="s">
        <v>112</v>
      </c>
      <c r="U29" s="25">
        <v>0</v>
      </c>
      <c r="V29" s="43" t="s">
        <v>122</v>
      </c>
    </row>
    <row r="30" spans="1:22" x14ac:dyDescent="0.35">
      <c r="A30" s="23" t="s">
        <v>159</v>
      </c>
      <c r="B30" s="20">
        <v>44057.395833333336</v>
      </c>
      <c r="C30" s="42">
        <v>3.08188396152527E-2</v>
      </c>
      <c r="D30" s="42">
        <v>7.9450739201902348E-2</v>
      </c>
      <c r="E30" s="42">
        <v>2.2169336967930324E-2</v>
      </c>
      <c r="F30" s="27">
        <v>6.4692539810000003E-3</v>
      </c>
      <c r="G30" s="27">
        <v>6.6864750269999998E-4</v>
      </c>
      <c r="H30" s="27">
        <v>9.5408396559999997E-3</v>
      </c>
      <c r="I30" s="27">
        <v>7.4394476000000003E-3</v>
      </c>
      <c r="J30" s="27">
        <v>-2E-3</v>
      </c>
      <c r="K30" s="27">
        <v>0.40689999999999998</v>
      </c>
      <c r="L30" s="27">
        <v>5.6749999999999998</v>
      </c>
      <c r="M30" s="27">
        <v>2.4666150000000004</v>
      </c>
      <c r="N30" s="25">
        <v>0</v>
      </c>
      <c r="O30" s="25">
        <v>200</v>
      </c>
      <c r="P30" s="25">
        <v>70</v>
      </c>
      <c r="Q30" s="25">
        <v>30</v>
      </c>
      <c r="R30" s="25" t="s">
        <v>112</v>
      </c>
      <c r="S30" s="25">
        <v>0</v>
      </c>
      <c r="T30" s="25">
        <v>0</v>
      </c>
      <c r="U30" s="25" t="s">
        <v>112</v>
      </c>
      <c r="V30" s="43" t="s">
        <v>122</v>
      </c>
    </row>
    <row r="31" spans="1:22" x14ac:dyDescent="0.35">
      <c r="A31" s="23" t="s">
        <v>160</v>
      </c>
      <c r="B31" s="20">
        <v>44067.361111111109</v>
      </c>
      <c r="C31" s="42">
        <v>4.0181359347175205E-2</v>
      </c>
      <c r="D31" s="42">
        <v>7.0740157927994693E-2</v>
      </c>
      <c r="E31" s="42">
        <v>9.4790678775690182E-3</v>
      </c>
      <c r="F31" s="27">
        <v>5.1515025550000003E-2</v>
      </c>
      <c r="G31" s="27">
        <v>9.0667952650000001E-3</v>
      </c>
      <c r="H31" s="27">
        <v>2.9071230260000001E-3</v>
      </c>
      <c r="I31" s="27">
        <v>1.032640403E-2</v>
      </c>
      <c r="J31" s="27">
        <v>7.0000000000000001E-3</v>
      </c>
      <c r="K31" s="27">
        <v>0.34610000000000002</v>
      </c>
      <c r="L31" s="27">
        <v>5.7839999999999998</v>
      </c>
      <c r="M31" s="27">
        <v>1.5768948000000003</v>
      </c>
      <c r="N31" s="25">
        <v>0</v>
      </c>
      <c r="O31" s="25">
        <v>140</v>
      </c>
      <c r="P31" s="25">
        <v>40</v>
      </c>
      <c r="Q31" s="25">
        <v>30</v>
      </c>
      <c r="R31" s="25" t="s">
        <v>112</v>
      </c>
      <c r="S31" s="25">
        <v>0</v>
      </c>
      <c r="T31" s="25">
        <v>0</v>
      </c>
      <c r="U31" s="25" t="s">
        <v>112</v>
      </c>
      <c r="V31" s="43" t="s">
        <v>122</v>
      </c>
    </row>
    <row r="32" spans="1:22" x14ac:dyDescent="0.35">
      <c r="A32" s="23" t="s">
        <v>161</v>
      </c>
      <c r="B32" s="20">
        <v>44092.375</v>
      </c>
      <c r="C32" s="42">
        <v>0.10164666530828519</v>
      </c>
      <c r="D32" s="42">
        <v>0.13738743822408872</v>
      </c>
      <c r="E32" s="42">
        <v>2.2124430446243272E-2</v>
      </c>
      <c r="F32" s="27">
        <v>0.16157503300000001</v>
      </c>
      <c r="G32" s="27">
        <v>3.3018591350000001E-2</v>
      </c>
      <c r="H32" s="27">
        <v>7.7072116280000004E-3</v>
      </c>
      <c r="I32" s="27">
        <v>0.10288343950000001</v>
      </c>
      <c r="J32" s="27">
        <v>1.4999999999999999E-2</v>
      </c>
      <c r="K32" s="27">
        <v>0.65490000000000004</v>
      </c>
      <c r="L32" s="27">
        <v>6.181</v>
      </c>
      <c r="M32" s="27">
        <v>3.4250400000000001</v>
      </c>
      <c r="N32" s="25">
        <v>0</v>
      </c>
      <c r="O32" s="25">
        <v>270</v>
      </c>
      <c r="P32" s="25">
        <v>60</v>
      </c>
      <c r="Q32" s="25">
        <v>0</v>
      </c>
      <c r="R32" s="25" t="s">
        <v>112</v>
      </c>
      <c r="S32" s="25">
        <v>0</v>
      </c>
      <c r="T32" s="25">
        <v>0</v>
      </c>
      <c r="U32" s="25" t="s">
        <v>112</v>
      </c>
      <c r="V32" s="43" t="s">
        <v>122</v>
      </c>
    </row>
    <row r="33" spans="1:22" x14ac:dyDescent="0.35">
      <c r="B33" s="20"/>
      <c r="C33" s="21"/>
      <c r="D33" s="21"/>
      <c r="E33" s="21"/>
      <c r="F33" s="21"/>
      <c r="G33" s="21"/>
      <c r="H33" s="21"/>
      <c r="I33" s="21"/>
      <c r="J33" s="21"/>
      <c r="K33" s="21"/>
      <c r="L33" s="21"/>
      <c r="M33" s="21"/>
      <c r="N33" s="21"/>
      <c r="O33" s="21"/>
      <c r="P33" s="21"/>
      <c r="Q33" s="21"/>
      <c r="R33" s="21"/>
      <c r="S33" s="21"/>
      <c r="T33" s="21"/>
      <c r="U33" s="21"/>
      <c r="V33" s="43"/>
    </row>
    <row r="34" spans="1:22" x14ac:dyDescent="0.35">
      <c r="B34" s="20"/>
      <c r="C34" s="21"/>
      <c r="D34" s="21"/>
      <c r="E34" s="21"/>
      <c r="F34" s="21"/>
      <c r="G34" s="21"/>
      <c r="H34" s="21"/>
      <c r="I34" s="21"/>
      <c r="J34" s="21"/>
      <c r="K34" s="21"/>
      <c r="L34" s="21"/>
      <c r="M34" s="21"/>
      <c r="N34" s="21"/>
      <c r="O34" s="21"/>
      <c r="P34" s="21"/>
      <c r="Q34" s="21"/>
      <c r="R34" s="21"/>
      <c r="S34" s="21"/>
      <c r="T34" s="21"/>
      <c r="U34" s="21"/>
      <c r="V34" s="43"/>
    </row>
    <row r="35" spans="1:22" x14ac:dyDescent="0.35">
      <c r="B35" s="20"/>
      <c r="C35" s="21"/>
      <c r="D35" s="21"/>
      <c r="E35" s="21"/>
      <c r="F35" s="21"/>
      <c r="G35" s="21"/>
      <c r="H35" s="21"/>
      <c r="I35" s="21"/>
      <c r="J35" s="21"/>
      <c r="K35" s="21"/>
      <c r="L35" s="21"/>
      <c r="M35" s="21"/>
      <c r="N35" s="21"/>
      <c r="O35" s="21"/>
      <c r="P35" s="21"/>
      <c r="Q35" s="21"/>
      <c r="R35" s="21"/>
      <c r="S35" s="21"/>
      <c r="T35" s="21"/>
      <c r="U35" s="21"/>
      <c r="V35" s="43"/>
    </row>
    <row r="36" spans="1:22" x14ac:dyDescent="0.35">
      <c r="B36" s="20"/>
      <c r="C36" s="21"/>
      <c r="D36" s="21"/>
      <c r="E36" s="21"/>
      <c r="F36" s="21"/>
      <c r="G36" s="21"/>
      <c r="H36" s="21"/>
      <c r="I36" s="21"/>
      <c r="J36" s="21"/>
      <c r="K36" s="21"/>
      <c r="L36" s="21"/>
      <c r="M36" s="21"/>
      <c r="N36" s="21"/>
      <c r="O36" s="21"/>
      <c r="P36" s="21"/>
      <c r="Q36" s="21"/>
      <c r="R36" s="21"/>
      <c r="S36" s="21"/>
      <c r="T36" s="21"/>
      <c r="U36" s="21"/>
      <c r="V36" s="43"/>
    </row>
    <row r="37" spans="1:22" x14ac:dyDescent="0.35">
      <c r="B37" s="20"/>
      <c r="C37" s="21"/>
      <c r="D37" s="21"/>
      <c r="E37" s="21"/>
      <c r="F37" s="21"/>
      <c r="G37" s="21"/>
      <c r="H37" s="21"/>
      <c r="I37" s="21"/>
      <c r="J37" s="21"/>
      <c r="K37" s="21"/>
      <c r="L37" s="21"/>
      <c r="M37" s="21"/>
      <c r="N37" s="21"/>
      <c r="O37" s="21"/>
      <c r="P37" s="21"/>
      <c r="Q37" s="21"/>
      <c r="R37" s="21"/>
      <c r="S37" s="21"/>
      <c r="T37" s="21"/>
      <c r="U37" s="21"/>
      <c r="V37" s="43"/>
    </row>
    <row r="38" spans="1:22" x14ac:dyDescent="0.35">
      <c r="B38" s="20"/>
      <c r="C38" s="21"/>
      <c r="D38" s="21"/>
      <c r="E38" s="21"/>
      <c r="F38" s="21"/>
      <c r="G38" s="21"/>
      <c r="H38" s="21"/>
      <c r="I38" s="21"/>
      <c r="J38" s="21"/>
      <c r="K38" s="21"/>
      <c r="L38" s="21"/>
      <c r="M38" s="21"/>
      <c r="N38" s="21"/>
      <c r="O38" s="21"/>
      <c r="P38" s="21"/>
      <c r="Q38" s="21"/>
      <c r="R38" s="21"/>
      <c r="S38" s="21"/>
      <c r="T38" s="21"/>
      <c r="U38" s="21"/>
      <c r="V38" s="43"/>
    </row>
    <row r="39" spans="1:22" x14ac:dyDescent="0.35">
      <c r="A39" s="40"/>
      <c r="B39" s="37"/>
      <c r="C39" s="21"/>
      <c r="D39" s="21"/>
      <c r="E39" s="21"/>
      <c r="F39" s="21"/>
      <c r="G39" s="21"/>
      <c r="H39" s="21"/>
      <c r="I39" s="21"/>
      <c r="J39" s="21"/>
      <c r="K39" s="21"/>
      <c r="L39" s="21"/>
      <c r="M39" s="21"/>
      <c r="N39" s="21"/>
      <c r="O39" s="21"/>
      <c r="P39" s="21"/>
      <c r="Q39" s="21"/>
      <c r="R39" s="21"/>
      <c r="S39" s="21"/>
      <c r="T39" s="21"/>
      <c r="U39" s="21"/>
      <c r="V39" s="43"/>
    </row>
    <row r="40" spans="1:22" x14ac:dyDescent="0.35">
      <c r="B40" s="20"/>
      <c r="C40" s="21"/>
      <c r="D40" s="21"/>
      <c r="E40" s="21"/>
      <c r="F40" s="21"/>
      <c r="G40" s="21"/>
      <c r="H40" s="21"/>
      <c r="I40" s="21"/>
      <c r="J40" s="21"/>
      <c r="K40" s="21"/>
      <c r="L40" s="21"/>
      <c r="M40" s="21"/>
      <c r="N40" s="21"/>
      <c r="O40" s="21"/>
      <c r="P40" s="21"/>
      <c r="Q40" s="21"/>
      <c r="R40" s="21"/>
      <c r="S40" s="21"/>
      <c r="T40" s="21"/>
      <c r="U40" s="21"/>
      <c r="V40" s="43"/>
    </row>
    <row r="41" spans="1:22" x14ac:dyDescent="0.35">
      <c r="B41" s="20"/>
      <c r="C41" s="21"/>
      <c r="D41" s="21"/>
      <c r="E41" s="21"/>
      <c r="F41" s="21"/>
      <c r="G41" s="21"/>
      <c r="H41" s="21"/>
      <c r="I41" s="21"/>
      <c r="J41" s="21"/>
      <c r="K41" s="21"/>
      <c r="L41" s="21"/>
      <c r="M41" s="21"/>
      <c r="N41" s="21"/>
      <c r="O41" s="21"/>
      <c r="P41" s="21"/>
      <c r="Q41" s="21"/>
      <c r="R41" s="21"/>
      <c r="S41" s="21"/>
      <c r="T41" s="21"/>
      <c r="U41" s="21"/>
      <c r="V41" s="43"/>
    </row>
    <row r="42" spans="1:22" x14ac:dyDescent="0.35">
      <c r="B42" s="20"/>
      <c r="C42" s="21"/>
      <c r="D42" s="21"/>
      <c r="E42" s="21"/>
      <c r="F42" s="21"/>
      <c r="G42" s="21"/>
      <c r="H42" s="21"/>
      <c r="I42" s="21"/>
      <c r="J42" s="21"/>
      <c r="K42" s="21"/>
      <c r="L42" s="21"/>
      <c r="M42" s="21"/>
      <c r="N42" s="21"/>
      <c r="O42" s="21"/>
      <c r="P42" s="21"/>
      <c r="Q42" s="21"/>
      <c r="R42" s="21"/>
      <c r="S42" s="21"/>
      <c r="T42" s="21"/>
      <c r="U42" s="21"/>
      <c r="V42" s="43"/>
    </row>
    <row r="43" spans="1:22" x14ac:dyDescent="0.35">
      <c r="B43" s="20"/>
      <c r="C43" s="21"/>
      <c r="D43" s="21"/>
      <c r="E43" s="21"/>
      <c r="F43" s="21"/>
      <c r="G43" s="21"/>
      <c r="H43" s="21"/>
      <c r="I43" s="21"/>
      <c r="J43" s="21"/>
      <c r="K43" s="21"/>
      <c r="L43" s="21"/>
      <c r="M43" s="21"/>
      <c r="N43" s="21"/>
      <c r="O43" s="21"/>
      <c r="P43" s="21"/>
      <c r="Q43" s="21"/>
      <c r="R43" s="21"/>
      <c r="S43" s="21"/>
      <c r="T43" s="21"/>
      <c r="U43" s="21"/>
      <c r="V43" s="43"/>
    </row>
    <row r="44" spans="1:22" x14ac:dyDescent="0.35">
      <c r="B44" s="20"/>
      <c r="C44" s="21"/>
      <c r="D44" s="21"/>
      <c r="E44" s="21"/>
      <c r="F44" s="21"/>
      <c r="G44" s="21"/>
      <c r="H44" s="21"/>
      <c r="I44" s="21"/>
      <c r="J44" s="21"/>
      <c r="K44" s="21"/>
      <c r="L44" s="21"/>
      <c r="M44" s="21"/>
      <c r="N44" s="21"/>
      <c r="O44" s="21"/>
      <c r="P44" s="21"/>
      <c r="Q44" s="21"/>
      <c r="R44" s="21"/>
      <c r="S44" s="21"/>
      <c r="T44" s="21"/>
      <c r="U44" s="21"/>
      <c r="V44" s="36"/>
    </row>
    <row r="45" spans="1:22" x14ac:dyDescent="0.35">
      <c r="B45" s="20"/>
      <c r="C45" s="21"/>
      <c r="D45" s="21"/>
      <c r="E45" s="21"/>
      <c r="F45" s="21"/>
      <c r="G45" s="21"/>
      <c r="H45" s="21"/>
      <c r="I45" s="21"/>
      <c r="J45" s="21"/>
      <c r="K45" s="21"/>
      <c r="L45" s="21"/>
      <c r="M45" s="21"/>
      <c r="N45" s="21"/>
      <c r="O45" s="21"/>
      <c r="P45" s="21"/>
      <c r="Q45" s="21"/>
      <c r="R45" s="21"/>
      <c r="S45" s="21"/>
      <c r="T45" s="21"/>
      <c r="U45" s="21"/>
      <c r="V45" s="36"/>
    </row>
    <row r="46" spans="1:22" x14ac:dyDescent="0.35">
      <c r="B46" s="20"/>
      <c r="C46" s="21"/>
      <c r="D46" s="21"/>
      <c r="E46" s="21"/>
      <c r="F46" s="21"/>
      <c r="G46" s="21"/>
      <c r="H46" s="21"/>
      <c r="I46" s="21"/>
      <c r="J46" s="21"/>
      <c r="K46" s="21"/>
      <c r="L46" s="21"/>
      <c r="M46" s="21"/>
      <c r="N46" s="21"/>
      <c r="O46" s="21"/>
      <c r="P46" s="21"/>
      <c r="Q46" s="21"/>
      <c r="R46" s="21"/>
      <c r="S46" s="21"/>
      <c r="T46" s="21"/>
      <c r="U46" s="21"/>
      <c r="V46" s="36"/>
    </row>
    <row r="47" spans="1:22" x14ac:dyDescent="0.35">
      <c r="B47" s="20"/>
      <c r="C47" s="21"/>
      <c r="D47" s="21"/>
      <c r="E47" s="21"/>
      <c r="F47" s="21"/>
      <c r="G47" s="21"/>
      <c r="H47" s="21"/>
      <c r="I47" s="21"/>
      <c r="J47" s="21"/>
      <c r="K47" s="21"/>
      <c r="L47" s="21"/>
      <c r="M47" s="21"/>
      <c r="N47" s="21"/>
      <c r="O47" s="21"/>
      <c r="P47" s="21"/>
      <c r="Q47" s="21"/>
      <c r="R47" s="21"/>
      <c r="S47" s="21"/>
      <c r="T47" s="21"/>
      <c r="U47" s="21"/>
      <c r="V47" s="36"/>
    </row>
    <row r="48" spans="1:22" x14ac:dyDescent="0.35">
      <c r="B48" s="20"/>
      <c r="C48" s="21"/>
      <c r="D48" s="21"/>
      <c r="E48" s="21"/>
      <c r="F48" s="21"/>
      <c r="G48" s="21"/>
      <c r="H48" s="21"/>
      <c r="I48" s="21"/>
      <c r="J48" s="21"/>
      <c r="K48" s="21"/>
      <c r="L48" s="21"/>
      <c r="M48" s="21"/>
      <c r="N48" s="21"/>
      <c r="O48" s="21"/>
      <c r="P48" s="21"/>
      <c r="Q48" s="21"/>
      <c r="R48" s="21"/>
      <c r="S48" s="21"/>
      <c r="T48" s="21"/>
      <c r="U48" s="21"/>
      <c r="V48" s="36"/>
    </row>
    <row r="49" spans="2:22" x14ac:dyDescent="0.35">
      <c r="B49" s="20"/>
      <c r="C49" s="21"/>
      <c r="D49" s="21"/>
      <c r="E49" s="21"/>
      <c r="F49" s="21"/>
      <c r="G49" s="21"/>
      <c r="H49" s="21"/>
      <c r="I49" s="21"/>
      <c r="J49" s="21"/>
      <c r="K49" s="21"/>
      <c r="L49" s="21"/>
      <c r="M49" s="21"/>
      <c r="N49" s="21"/>
      <c r="O49" s="21"/>
      <c r="P49" s="21"/>
      <c r="Q49" s="21"/>
      <c r="R49" s="21"/>
      <c r="S49" s="21"/>
      <c r="T49" s="21"/>
      <c r="U49" s="21"/>
      <c r="V49" s="36"/>
    </row>
    <row r="50" spans="2:22" x14ac:dyDescent="0.35">
      <c r="B50" s="20"/>
      <c r="C50" s="21"/>
      <c r="D50" s="21"/>
      <c r="E50" s="21"/>
      <c r="F50" s="21"/>
      <c r="G50" s="21"/>
      <c r="H50" s="21"/>
      <c r="I50" s="21"/>
      <c r="J50" s="21"/>
      <c r="K50" s="21"/>
      <c r="L50" s="21"/>
      <c r="M50" s="21"/>
      <c r="N50" s="21"/>
      <c r="O50" s="21"/>
      <c r="P50" s="21"/>
      <c r="Q50" s="21"/>
      <c r="R50" s="21"/>
      <c r="S50" s="21"/>
      <c r="T50" s="21"/>
      <c r="U50" s="21"/>
      <c r="V50" s="36"/>
    </row>
    <row r="51" spans="2:22" x14ac:dyDescent="0.35">
      <c r="B51" s="20"/>
      <c r="C51" s="21"/>
      <c r="D51" s="21"/>
      <c r="E51" s="21"/>
      <c r="F51" s="21"/>
      <c r="G51" s="21"/>
      <c r="H51" s="21"/>
      <c r="I51" s="21"/>
      <c r="J51" s="21"/>
      <c r="K51" s="21"/>
      <c r="L51" s="21"/>
      <c r="M51" s="21"/>
      <c r="N51" s="21"/>
      <c r="O51" s="21"/>
      <c r="P51" s="21"/>
      <c r="Q51" s="21"/>
      <c r="R51" s="21"/>
      <c r="S51" s="21"/>
      <c r="T51" s="21"/>
      <c r="U51" s="21"/>
      <c r="V51" s="36"/>
    </row>
    <row r="52" spans="2:22" x14ac:dyDescent="0.35">
      <c r="B52" s="20"/>
      <c r="C52" s="21"/>
      <c r="D52" s="21"/>
      <c r="E52" s="21"/>
      <c r="F52" s="21"/>
      <c r="G52" s="21"/>
      <c r="H52" s="21"/>
      <c r="I52" s="21"/>
      <c r="J52" s="21"/>
      <c r="K52" s="21"/>
      <c r="L52" s="21"/>
      <c r="M52" s="21"/>
      <c r="N52" s="21"/>
      <c r="O52" s="21"/>
      <c r="P52" s="21"/>
      <c r="Q52" s="21"/>
      <c r="R52" s="21"/>
      <c r="S52" s="21"/>
      <c r="T52" s="21"/>
      <c r="U52" s="21"/>
      <c r="V52" s="36"/>
    </row>
    <row r="53" spans="2:22" x14ac:dyDescent="0.35">
      <c r="B53" s="20"/>
      <c r="C53" s="21"/>
      <c r="D53" s="21"/>
      <c r="E53" s="21"/>
      <c r="F53" s="21"/>
      <c r="G53" s="21"/>
      <c r="H53" s="21"/>
      <c r="I53" s="21"/>
      <c r="J53" s="21"/>
      <c r="K53" s="21"/>
      <c r="L53" s="21"/>
      <c r="M53" s="21"/>
      <c r="N53" s="21"/>
      <c r="O53" s="21"/>
      <c r="P53" s="21"/>
      <c r="Q53" s="21"/>
      <c r="R53" s="21"/>
      <c r="S53" s="21"/>
      <c r="T53" s="21"/>
      <c r="U53" s="21"/>
      <c r="V53" s="36"/>
    </row>
    <row r="54" spans="2:22" x14ac:dyDescent="0.35">
      <c r="B54" s="20"/>
      <c r="C54" s="21"/>
      <c r="D54" s="21"/>
      <c r="E54" s="21"/>
      <c r="F54" s="21"/>
      <c r="G54" s="21"/>
      <c r="H54" s="21"/>
      <c r="I54" s="21"/>
      <c r="J54" s="21"/>
      <c r="K54" s="21"/>
      <c r="L54" s="21"/>
      <c r="M54" s="21"/>
      <c r="N54" s="21"/>
      <c r="O54" s="21"/>
      <c r="P54" s="21"/>
      <c r="Q54" s="21"/>
      <c r="R54" s="21"/>
      <c r="S54" s="21"/>
      <c r="T54" s="21"/>
      <c r="U54" s="21"/>
      <c r="V54" s="36"/>
    </row>
    <row r="55" spans="2:22" x14ac:dyDescent="0.35">
      <c r="B55" s="37"/>
      <c r="C55" s="21"/>
      <c r="D55" s="21"/>
      <c r="E55" s="21"/>
      <c r="F55" s="21"/>
      <c r="G55" s="21"/>
      <c r="H55" s="21"/>
      <c r="I55" s="21"/>
      <c r="J55" s="21"/>
      <c r="K55" s="21"/>
      <c r="L55" s="21"/>
      <c r="M55" s="21"/>
      <c r="N55" s="21"/>
      <c r="O55" s="21"/>
      <c r="P55" s="21"/>
      <c r="Q55" s="21"/>
      <c r="R55" s="21"/>
      <c r="S55" s="21"/>
      <c r="T55" s="21"/>
      <c r="U55" s="21"/>
      <c r="V55" s="36"/>
    </row>
    <row r="56" spans="2:22" x14ac:dyDescent="0.35">
      <c r="B56" s="37"/>
      <c r="C56" s="21"/>
      <c r="D56" s="21"/>
      <c r="E56" s="21"/>
      <c r="F56" s="21"/>
      <c r="G56" s="21"/>
      <c r="H56" s="21"/>
      <c r="I56" s="21"/>
      <c r="J56" s="21"/>
      <c r="K56" s="21"/>
      <c r="L56" s="21"/>
      <c r="M56" s="21"/>
      <c r="N56" s="21"/>
      <c r="O56" s="21"/>
      <c r="P56" s="21"/>
      <c r="Q56" s="21"/>
      <c r="R56" s="21"/>
      <c r="S56" s="21"/>
      <c r="T56" s="21"/>
      <c r="U56" s="21"/>
      <c r="V56" s="36"/>
    </row>
    <row r="57" spans="2:22" x14ac:dyDescent="0.35">
      <c r="B57" s="37"/>
      <c r="C57" s="21"/>
      <c r="D57" s="21"/>
      <c r="E57" s="21"/>
      <c r="F57" s="21"/>
      <c r="G57" s="21"/>
      <c r="H57" s="21"/>
      <c r="I57" s="21"/>
      <c r="J57" s="21"/>
      <c r="K57" s="21"/>
      <c r="L57" s="21"/>
      <c r="M57" s="21"/>
      <c r="N57" s="21"/>
      <c r="O57" s="21"/>
      <c r="P57" s="21"/>
      <c r="Q57" s="21"/>
      <c r="R57" s="21"/>
      <c r="S57" s="21"/>
      <c r="T57" s="21"/>
      <c r="U57" s="21"/>
      <c r="V57" s="36"/>
    </row>
    <row r="58" spans="2:22" x14ac:dyDescent="0.35">
      <c r="B58" s="37"/>
      <c r="C58" s="21"/>
      <c r="D58" s="21"/>
      <c r="E58" s="21"/>
      <c r="F58" s="21"/>
      <c r="G58" s="21"/>
      <c r="H58" s="21"/>
      <c r="I58" s="21"/>
      <c r="J58" s="21"/>
      <c r="K58" s="21"/>
      <c r="L58" s="21"/>
      <c r="M58" s="21"/>
      <c r="N58" s="21"/>
      <c r="O58" s="21"/>
      <c r="P58" s="21"/>
      <c r="Q58" s="21"/>
      <c r="R58" s="21"/>
      <c r="S58" s="21"/>
      <c r="T58" s="21"/>
      <c r="U58" s="21"/>
      <c r="V58" s="36"/>
    </row>
    <row r="59" spans="2:22" x14ac:dyDescent="0.35">
      <c r="B59" s="37"/>
      <c r="C59" s="21"/>
      <c r="D59" s="21"/>
      <c r="E59" s="21"/>
      <c r="F59" s="21"/>
      <c r="G59" s="21"/>
      <c r="H59" s="21"/>
      <c r="I59" s="21"/>
      <c r="J59" s="21"/>
      <c r="K59" s="21"/>
      <c r="L59" s="21"/>
      <c r="M59" s="21"/>
      <c r="N59" s="21"/>
      <c r="O59" s="21"/>
      <c r="P59" s="21"/>
      <c r="Q59" s="21"/>
      <c r="R59" s="21"/>
      <c r="S59" s="21"/>
      <c r="T59" s="21"/>
      <c r="U59" s="21"/>
      <c r="V59" s="36"/>
    </row>
    <row r="60" spans="2:22" x14ac:dyDescent="0.35">
      <c r="B60" s="37"/>
      <c r="C60" s="21"/>
      <c r="D60" s="21"/>
      <c r="E60" s="21"/>
      <c r="F60" s="21"/>
      <c r="G60" s="21"/>
      <c r="H60" s="21"/>
      <c r="I60" s="21"/>
      <c r="J60" s="21"/>
      <c r="K60" s="21"/>
      <c r="L60" s="21"/>
      <c r="M60" s="21"/>
      <c r="N60" s="21"/>
      <c r="O60" s="21"/>
      <c r="P60" s="21"/>
      <c r="Q60" s="21"/>
      <c r="R60" s="21"/>
      <c r="S60" s="21"/>
      <c r="T60" s="21"/>
      <c r="U60" s="21"/>
      <c r="V60" s="36"/>
    </row>
    <row r="61" spans="2:22" x14ac:dyDescent="0.35">
      <c r="B61" s="20"/>
      <c r="C61" s="21"/>
      <c r="D61" s="21"/>
      <c r="E61" s="21"/>
      <c r="F61" s="21"/>
      <c r="G61" s="21"/>
      <c r="H61" s="21"/>
      <c r="I61" s="21"/>
      <c r="J61" s="21"/>
      <c r="K61" s="21"/>
      <c r="L61" s="21"/>
      <c r="M61" s="21"/>
      <c r="N61" s="21"/>
      <c r="O61" s="21"/>
      <c r="P61" s="21"/>
      <c r="Q61" s="21"/>
      <c r="R61" s="21"/>
      <c r="S61" s="21"/>
      <c r="T61" s="21"/>
      <c r="U61" s="21"/>
      <c r="V61" s="36"/>
    </row>
    <row r="62" spans="2:22" x14ac:dyDescent="0.35">
      <c r="B62" s="20"/>
      <c r="C62" s="21"/>
      <c r="D62" s="21"/>
      <c r="E62" s="21"/>
      <c r="F62" s="21"/>
      <c r="G62" s="21"/>
      <c r="H62" s="21"/>
      <c r="I62" s="21"/>
      <c r="J62" s="21"/>
      <c r="K62" s="21"/>
      <c r="L62" s="21"/>
      <c r="M62" s="21"/>
      <c r="N62" s="21"/>
      <c r="O62" s="21"/>
      <c r="P62" s="21"/>
      <c r="Q62" s="21"/>
      <c r="R62" s="21"/>
      <c r="S62" s="21"/>
      <c r="T62" s="21"/>
      <c r="U62" s="21"/>
      <c r="V62" s="36"/>
    </row>
    <row r="63" spans="2:22" x14ac:dyDescent="0.35">
      <c r="B63" s="20"/>
      <c r="C63" s="21"/>
      <c r="D63" s="21"/>
      <c r="E63" s="21"/>
      <c r="F63" s="21"/>
      <c r="G63" s="21"/>
      <c r="H63" s="21"/>
      <c r="I63" s="21"/>
      <c r="J63" s="21"/>
      <c r="K63" s="21"/>
      <c r="L63" s="21"/>
      <c r="M63" s="21"/>
      <c r="N63" s="21"/>
      <c r="O63" s="21"/>
      <c r="P63" s="21"/>
      <c r="Q63" s="21"/>
      <c r="R63" s="21"/>
      <c r="S63" s="21"/>
      <c r="T63" s="21"/>
      <c r="U63" s="21"/>
      <c r="V63" s="36"/>
    </row>
    <row r="64" spans="2:22" x14ac:dyDescent="0.35">
      <c r="B64" s="20"/>
      <c r="C64" s="21"/>
      <c r="D64" s="21"/>
      <c r="E64" s="21"/>
      <c r="F64" s="21"/>
      <c r="G64" s="21"/>
      <c r="H64" s="21"/>
      <c r="I64" s="21"/>
      <c r="J64" s="21"/>
      <c r="K64" s="21"/>
      <c r="L64" s="21"/>
      <c r="M64" s="21"/>
      <c r="N64" s="21"/>
      <c r="O64" s="21"/>
      <c r="P64" s="21"/>
      <c r="Q64" s="21"/>
      <c r="R64" s="21"/>
      <c r="S64" s="21"/>
      <c r="T64" s="21"/>
      <c r="U64" s="21"/>
    </row>
    <row r="65" spans="2:21" x14ac:dyDescent="0.35">
      <c r="B65" s="20"/>
      <c r="C65" s="21"/>
      <c r="D65" s="21"/>
      <c r="E65" s="21"/>
      <c r="F65" s="21"/>
      <c r="G65" s="21"/>
      <c r="H65" s="21"/>
      <c r="I65" s="21"/>
      <c r="J65" s="21"/>
      <c r="K65" s="21"/>
      <c r="L65" s="21"/>
      <c r="M65" s="21"/>
      <c r="N65" s="21"/>
      <c r="O65" s="21"/>
      <c r="P65" s="21"/>
      <c r="Q65" s="21"/>
      <c r="R65" s="21"/>
      <c r="S65" s="21"/>
      <c r="T65" s="21"/>
      <c r="U65" s="21"/>
    </row>
    <row r="66" spans="2:21" x14ac:dyDescent="0.35">
      <c r="B66" s="20"/>
      <c r="C66" s="21"/>
      <c r="D66" s="21"/>
      <c r="E66" s="21"/>
      <c r="F66" s="21"/>
      <c r="G66" s="21"/>
      <c r="H66" s="21"/>
      <c r="I66" s="21"/>
      <c r="J66" s="21"/>
      <c r="K66" s="21"/>
      <c r="L66" s="21"/>
      <c r="M66" s="21"/>
      <c r="N66" s="21"/>
      <c r="O66" s="21"/>
      <c r="P66" s="21"/>
      <c r="Q66" s="21"/>
      <c r="R66" s="21"/>
      <c r="S66" s="21"/>
      <c r="T66" s="21"/>
      <c r="U66" s="21"/>
    </row>
    <row r="67" spans="2:21" x14ac:dyDescent="0.35">
      <c r="B67" s="20"/>
      <c r="C67" s="21"/>
      <c r="D67" s="21"/>
      <c r="E67" s="21"/>
      <c r="F67" s="21"/>
      <c r="G67" s="21"/>
      <c r="H67" s="21"/>
      <c r="I67" s="21"/>
      <c r="J67" s="21"/>
      <c r="K67" s="21"/>
      <c r="L67" s="21"/>
      <c r="M67" s="21"/>
      <c r="N67" s="21"/>
      <c r="O67" s="21"/>
      <c r="P67" s="21"/>
      <c r="Q67" s="21"/>
      <c r="R67" s="21"/>
      <c r="S67" s="21"/>
      <c r="T67" s="21"/>
      <c r="U67" s="21"/>
    </row>
  </sheetData>
  <hyperlinks>
    <hyperlink ref="A2" r:id="rId1" display="www.adirondacklakessurvey.org" xr:uid="{00000000-0004-0000-0300-000000000000}"/>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3"/>
  <sheetViews>
    <sheetView topLeftCell="A3" zoomScale="85" zoomScaleNormal="85" workbookViewId="0">
      <selection activeCell="I23" sqref="I23"/>
    </sheetView>
    <sheetView workbookViewId="1"/>
  </sheetViews>
  <sheetFormatPr defaultRowHeight="14.5" x14ac:dyDescent="0.35"/>
  <cols>
    <col min="1" max="1" width="13.7265625" customWidth="1"/>
    <col min="2" max="2" width="11.7265625" customWidth="1"/>
    <col min="9" max="9" width="12.26953125" bestFit="1" customWidth="1"/>
  </cols>
  <sheetData>
    <row r="1" spans="1:16" ht="15.5" x14ac:dyDescent="0.35">
      <c r="A1" s="1" t="s">
        <v>95</v>
      </c>
    </row>
    <row r="2" spans="1:16" x14ac:dyDescent="0.35">
      <c r="A2" s="2" t="s">
        <v>96</v>
      </c>
    </row>
    <row r="3" spans="1:16" x14ac:dyDescent="0.35">
      <c r="A3" s="2"/>
    </row>
    <row r="4" spans="1:16" ht="15.5" x14ac:dyDescent="0.35">
      <c r="A4" s="4" t="s">
        <v>133</v>
      </c>
    </row>
    <row r="5" spans="1:16" x14ac:dyDescent="0.35">
      <c r="A5" s="5" t="s">
        <v>106</v>
      </c>
    </row>
    <row r="7" spans="1:16" ht="14.65" customHeight="1" x14ac:dyDescent="0.35">
      <c r="A7" s="8" t="s">
        <v>52</v>
      </c>
      <c r="B7" s="8" t="s">
        <v>53</v>
      </c>
      <c r="C7" s="8" t="s">
        <v>54</v>
      </c>
      <c r="D7" s="8" t="s">
        <v>55</v>
      </c>
      <c r="E7" s="8" t="s">
        <v>56</v>
      </c>
      <c r="F7" s="8" t="s">
        <v>57</v>
      </c>
      <c r="G7" s="8" t="s">
        <v>58</v>
      </c>
      <c r="I7" s="46" t="s">
        <v>109</v>
      </c>
      <c r="J7" s="46"/>
      <c r="K7" s="46"/>
      <c r="L7" s="46"/>
      <c r="M7" s="46"/>
      <c r="N7" s="46"/>
      <c r="O7" s="46"/>
      <c r="P7" s="22"/>
    </row>
    <row r="8" spans="1:16" x14ac:dyDescent="0.35">
      <c r="A8" s="8" t="s">
        <v>59</v>
      </c>
      <c r="B8" s="9"/>
      <c r="C8">
        <f>COUNT('2020 INVALID'!A7:A1048576)+COUNT(Table_Query_from_chem3[LABNO])</f>
        <v>126</v>
      </c>
      <c r="I8" s="46"/>
      <c r="J8" s="46"/>
      <c r="K8" s="46"/>
      <c r="L8" s="46"/>
      <c r="M8" s="46"/>
      <c r="N8" s="46"/>
      <c r="O8" s="46"/>
      <c r="P8" s="22"/>
    </row>
    <row r="9" spans="1:16" x14ac:dyDescent="0.35">
      <c r="A9" s="8" t="s">
        <v>60</v>
      </c>
      <c r="B9" s="9" t="s">
        <v>61</v>
      </c>
      <c r="C9" s="13">
        <f>COUNT('2020 INVALID'!E$7:E$214)+COUNT('2020 VALID'!E$7:E$250)</f>
        <v>126</v>
      </c>
      <c r="D9" s="13">
        <f>MIN('2020 INVALID'!E$7:E$250,'2020 VALID'!E$7:E$250)</f>
        <v>43</v>
      </c>
      <c r="E9" s="13">
        <f>MAX('2020 INVALID'!E$7:E$250,'2020 VALID'!E$7:E$250)</f>
        <v>11006</v>
      </c>
      <c r="F9" s="13">
        <f>AVERAGE('2020 INVALID'!E$7:E$250,'2020 VALID'!E$7:E$250)</f>
        <v>964.53174603174602</v>
      </c>
      <c r="G9" s="13">
        <f>STDEV('2020 INVALID'!E$7:E$250,'2020 VALID'!E$7:E$250)</f>
        <v>1730.6915597483357</v>
      </c>
      <c r="I9" s="46"/>
      <c r="J9" s="46"/>
      <c r="K9" s="46"/>
      <c r="L9" s="46"/>
      <c r="M9" s="46"/>
      <c r="N9" s="46"/>
      <c r="O9" s="46"/>
      <c r="P9" s="22"/>
    </row>
    <row r="10" spans="1:16" ht="16.5" x14ac:dyDescent="0.35">
      <c r="A10" s="8" t="s">
        <v>62</v>
      </c>
      <c r="B10" s="9" t="s">
        <v>63</v>
      </c>
      <c r="C10" s="13">
        <f>COUNT('2020 INVALID'!F$7:F$214)+COUNT('2020 VALID'!F$7:F$250)</f>
        <v>126</v>
      </c>
      <c r="D10" s="7">
        <f>MIN('2020 INVALID'!F$7:F$264,'2020 VALID'!F$7:F$250)</f>
        <v>9.3100532999999999E-2</v>
      </c>
      <c r="E10" s="7">
        <f>MAX('2020 INVALID'!F$7:F$264,'2020 VALID'!F$7:F$250)</f>
        <v>1.5946627</v>
      </c>
      <c r="F10" s="7">
        <f>AVERAGE('2020 INVALID'!F$7:F$264,'2020 VALID'!F$7:F$250)</f>
        <v>0.49908288915079374</v>
      </c>
      <c r="G10" s="7">
        <f>STDEV('2020 INVALID'!F$7:F$264,'2020 VALID'!F$7:F$250)</f>
        <v>0.23113602327326241</v>
      </c>
      <c r="I10" s="46"/>
      <c r="J10" s="46"/>
      <c r="K10" s="46"/>
      <c r="L10" s="46"/>
      <c r="M10" s="46"/>
      <c r="N10" s="46"/>
      <c r="O10" s="46"/>
      <c r="P10" s="22"/>
    </row>
    <row r="11" spans="1:16" ht="16.5" x14ac:dyDescent="0.35">
      <c r="A11" s="8" t="s">
        <v>2</v>
      </c>
      <c r="B11" s="9" t="s">
        <v>64</v>
      </c>
      <c r="C11" s="13">
        <f>COUNT('2020 INVALID'!AH$7:AH$214)+COUNT('2020 VALID'!AH$7:AH$250)</f>
        <v>126</v>
      </c>
      <c r="D11" s="12">
        <f>MIN('2020 INVALID'!AH$7:AH$250,'2020 VALID'!AH$7:AH$250)</f>
        <v>2.5514271000000002</v>
      </c>
      <c r="E11" s="12">
        <f>MAX('2020 INVALID'!AH$7:AH$250,'2020 VALID'!AH$7:AH$250)</f>
        <v>162.92989</v>
      </c>
      <c r="F11" s="12">
        <f>AVERAGE('2020 INVALID'!AH$7:AH$250,'2020 VALID'!AH$7:AH$250)</f>
        <v>35.968542676190445</v>
      </c>
      <c r="G11" s="12">
        <f>STDEV('2020 INVALID'!AH$7:AH$250,'2020 VALID'!AH$7:AH$250)</f>
        <v>30.712023835131056</v>
      </c>
      <c r="I11" s="46"/>
      <c r="J11" s="46"/>
      <c r="K11" s="46"/>
      <c r="L11" s="46"/>
      <c r="M11" s="46"/>
      <c r="N11" s="46"/>
      <c r="O11" s="46"/>
      <c r="P11" s="22"/>
    </row>
    <row r="12" spans="1:16" ht="16.5" x14ac:dyDescent="0.35">
      <c r="A12" s="8" t="s">
        <v>3</v>
      </c>
      <c r="B12" s="9" t="s">
        <v>64</v>
      </c>
      <c r="C12" s="13">
        <f>COUNT('2020 INVALID'!AK$7:AK$214)+COUNT('2020 VALID'!AK$7:AK$250)</f>
        <v>126</v>
      </c>
      <c r="D12" s="12">
        <f>MIN('2020 INVALID'!AK$7:AK$250,'2020 VALID'!AK$7:AK$250)</f>
        <v>2.5643134000000001</v>
      </c>
      <c r="E12" s="12">
        <f>MAX('2020 INVALID'!AK$7:AK$250,'2020 VALID'!AK$7:AK$250)</f>
        <v>230.86885000000001</v>
      </c>
      <c r="F12" s="12">
        <f>AVERAGE('2020 INVALID'!AK$7:AK$250,'2020 VALID'!AK$7:AK$250)</f>
        <v>45.483604275396807</v>
      </c>
      <c r="G12" s="12">
        <f>STDEV('2020 INVALID'!AK$7:AK$250,'2020 VALID'!AK$7:AK$250)</f>
        <v>44.04672124111994</v>
      </c>
      <c r="I12" s="46"/>
      <c r="J12" s="46"/>
      <c r="K12" s="46"/>
      <c r="L12" s="46"/>
      <c r="M12" s="46"/>
      <c r="N12" s="46"/>
      <c r="O12" s="46"/>
      <c r="P12" s="22"/>
    </row>
    <row r="13" spans="1:16" ht="16.5" x14ac:dyDescent="0.35">
      <c r="A13" s="8" t="s">
        <v>65</v>
      </c>
      <c r="B13" s="9" t="s">
        <v>64</v>
      </c>
      <c r="C13" s="13">
        <f>COUNT('2020 INVALID'!AN$7:AN$214)+COUNT('2020 VALID'!AN$7:AN$250)</f>
        <v>126</v>
      </c>
      <c r="D13" s="12">
        <f>MIN('2020 INVALID'!AN$7:AN$250,'2020 VALID'!AN$7:AN$250)</f>
        <v>0.64874624999999997</v>
      </c>
      <c r="E13" s="12">
        <f>MAX('2020 INVALID'!AN$7:AN$250,'2020 VALID'!AN$7:AN$250)</f>
        <v>38.529884000000003</v>
      </c>
      <c r="F13" s="12">
        <f>AVERAGE('2020 INVALID'!AN$7:AN$250,'2020 VALID'!AN$7:AN$250)</f>
        <v>5.4286045475396829</v>
      </c>
      <c r="G13" s="12">
        <f>STDEV('2020 INVALID'!AN$7:AN$250,'2020 VALID'!AN$7:AN$250)</f>
        <v>6.836740345742327</v>
      </c>
      <c r="I13" s="22"/>
      <c r="J13" s="22"/>
      <c r="K13" s="22"/>
      <c r="L13" s="22"/>
      <c r="M13" s="22"/>
      <c r="N13" s="22"/>
      <c r="O13" s="22"/>
      <c r="P13" s="22"/>
    </row>
    <row r="14" spans="1:16" ht="16.5" x14ac:dyDescent="0.35">
      <c r="A14" s="8" t="s">
        <v>66</v>
      </c>
      <c r="B14" s="9" t="s">
        <v>64</v>
      </c>
      <c r="C14" s="13">
        <f>COUNT('2020 INVALID'!S$7:S$214)+COUNT('2020 VALID'!S$7:S$250)</f>
        <v>124</v>
      </c>
      <c r="D14" s="12">
        <f>MIN('2020 INVALID'!S$7:S$250,'2020 VALID'!S$7:S$250)</f>
        <v>0.89824842999999999</v>
      </c>
      <c r="E14" s="12">
        <f>MAX('2020 INVALID'!S$7:S$250,'2020 VALID'!S$7:S$250)</f>
        <v>269.07531999999998</v>
      </c>
      <c r="F14" s="12">
        <f>AVERAGE('2020 INVALID'!S$7:S$250,'2020 VALID'!S$7:S$250)</f>
        <v>43.40769376879031</v>
      </c>
      <c r="G14" s="12">
        <f>STDEV('2020 INVALID'!S$7:S$250,'2020 VALID'!S$7:S$250)</f>
        <v>43.240033151508818</v>
      </c>
      <c r="I14" s="22"/>
      <c r="J14" s="22"/>
      <c r="K14" s="22"/>
      <c r="L14" s="22"/>
      <c r="M14" s="22"/>
      <c r="N14" s="22"/>
      <c r="O14" s="22"/>
      <c r="P14" s="22"/>
    </row>
    <row r="15" spans="1:16" ht="16.5" x14ac:dyDescent="0.35">
      <c r="A15" s="8" t="s">
        <v>67</v>
      </c>
      <c r="B15" s="9" t="s">
        <v>64</v>
      </c>
      <c r="C15" s="13">
        <f>COUNT('2020 INVALID'!V$7:V$214)+COUNT('2020 VALID'!V$7:V$250)</f>
        <v>124</v>
      </c>
      <c r="D15" s="12">
        <f>MIN('2020 INVALID'!V$7:V$250,'2020 VALID'!V$7:V$250)</f>
        <v>0.16457519000000001</v>
      </c>
      <c r="E15" s="12">
        <f>MAX('2020 INVALID'!V$7:V$250,'2020 VALID'!V$7:V$250)</f>
        <v>62.620860999999998</v>
      </c>
      <c r="F15" s="12">
        <f>AVERAGE('2020 INVALID'!V$7:V$250,'2020 VALID'!V$7:V$250)</f>
        <v>13.079082405161287</v>
      </c>
      <c r="G15" s="12">
        <f>STDEV('2020 INVALID'!V$7:V$250,'2020 VALID'!V$7:V$250)</f>
        <v>10.608396222755786</v>
      </c>
      <c r="I15" s="22"/>
      <c r="J15" s="22"/>
      <c r="K15" s="22"/>
      <c r="L15" s="22"/>
      <c r="M15" s="22"/>
      <c r="N15" s="22"/>
      <c r="O15" s="22"/>
      <c r="P15" s="22"/>
    </row>
    <row r="16" spans="1:16" ht="16.5" x14ac:dyDescent="0.35">
      <c r="A16" s="8" t="s">
        <v>68</v>
      </c>
      <c r="B16" s="9" t="s">
        <v>64</v>
      </c>
      <c r="C16" s="13">
        <f>COUNT('2020 INVALID'!Y$7:Y$214)+COUNT('2020 VALID'!Y$7:Y$250)</f>
        <v>124</v>
      </c>
      <c r="D16" s="12">
        <f>MIN('2020 INVALID'!Y$7:Y$250,'2020 VALID'!Y$7:Y$250)</f>
        <v>0.17399020000000001</v>
      </c>
      <c r="E16" s="12">
        <f>MAX('2020 INVALID'!Y$7:Y$250,'2020 VALID'!Y$7:Y$250)</f>
        <v>41.888142000000002</v>
      </c>
      <c r="F16" s="12">
        <f>AVERAGE('2020 INVALID'!Y$7:Y$250,'2020 VALID'!Y$7:Y$250)</f>
        <v>4.6837040482258043</v>
      </c>
      <c r="G16" s="12">
        <f>STDEV('2020 INVALID'!Y$7:Y$250,'2020 VALID'!Y$7:Y$250)</f>
        <v>6.8235767713332223</v>
      </c>
    </row>
    <row r="17" spans="1:7" ht="16.5" x14ac:dyDescent="0.35">
      <c r="A17" s="8" t="s">
        <v>4</v>
      </c>
      <c r="B17" s="9" t="s">
        <v>64</v>
      </c>
      <c r="C17" s="13">
        <f>COUNT('2020 INVALID'!AB$7:AB$214)+COUNT('2020 VALID'!AB$7:AB$250)</f>
        <v>124</v>
      </c>
      <c r="D17" s="12">
        <f>MIN('2020 INVALID'!AB$7:AB$250,'2020 VALID'!AB$7:AB$250)</f>
        <v>0.20461248000000001</v>
      </c>
      <c r="E17" s="12">
        <f>MAX('2020 INVALID'!AB$7:AB$250,'2020 VALID'!AB$7:AB$250)</f>
        <v>35.218921999999999</v>
      </c>
      <c r="F17" s="12">
        <f>AVERAGE('2020 INVALID'!AB$7:AB$250,'2020 VALID'!AB$7:AB$250)</f>
        <v>3.1135335900806465</v>
      </c>
      <c r="G17" s="12">
        <f>STDEV('2020 INVALID'!AB$7:AB$250,'2020 VALID'!AB$7:AB$250)</f>
        <v>4.4142459530795186</v>
      </c>
    </row>
    <row r="18" spans="1:7" ht="16.5" x14ac:dyDescent="0.35">
      <c r="A18" s="8" t="s">
        <v>5</v>
      </c>
      <c r="B18" s="9" t="s">
        <v>64</v>
      </c>
      <c r="C18" s="13">
        <f>COUNT('2020 INVALID'!AE$7:AE$214)+COUNT('2020 VALID'!AE$7:AE$250)</f>
        <v>125</v>
      </c>
      <c r="D18" s="12">
        <f>MIN('2020 INVALID'!AE$7:AE$250,'2020 VALID'!AE$7:AE$250)</f>
        <v>-2.4391596</v>
      </c>
      <c r="E18" s="12">
        <f>MAX('2020 INVALID'!AE$7:AE$250,'2020 VALID'!AE$7:AE$250)</f>
        <v>404.12439000000001</v>
      </c>
      <c r="F18" s="12">
        <f>AVERAGE('2020 INVALID'!AE$7:AE$250,'2020 VALID'!AE$7:AE$250)</f>
        <v>81.799212684800025</v>
      </c>
      <c r="G18" s="12">
        <f>STDEV('2020 INVALID'!AE$7:AE$250,'2020 VALID'!AE$7:AE$250)</f>
        <v>76.836936821654518</v>
      </c>
    </row>
    <row r="19" spans="1:7" ht="16.5" x14ac:dyDescent="0.35">
      <c r="A19" s="8" t="s">
        <v>6</v>
      </c>
      <c r="B19" s="9" t="s">
        <v>190</v>
      </c>
      <c r="C19" s="13">
        <f>COUNT('2020 INVALID'!AO$7:AO$214)+COUNT('2020 VALID'!AO$7:AO$250)</f>
        <v>116</v>
      </c>
      <c r="D19" s="12">
        <f>MIN('2020 INVALID'!AO$7:AO$250,'2020 VALID'!AO$7:AO$250)</f>
        <v>75.25</v>
      </c>
      <c r="E19" s="12">
        <f>MAX('2020 INVALID'!AO$7:AO$250,'2020 VALID'!AO$7:AO$250)</f>
        <v>2391.4167000000002</v>
      </c>
      <c r="F19" s="12">
        <f>AVERAGE('2020 INVALID'!AO$7:AO$250,'2020 VALID'!AO$7:AO$250)</f>
        <v>463.2586223793104</v>
      </c>
      <c r="G19" s="12">
        <f>STDEV('2020 INVALID'!AO$7:AO$250,'2020 VALID'!AO$7:AO$250)</f>
        <v>351.1652084670942</v>
      </c>
    </row>
    <row r="20" spans="1:7" x14ac:dyDescent="0.35">
      <c r="A20" s="8" t="s">
        <v>127</v>
      </c>
      <c r="B20" s="9"/>
      <c r="C20" s="13"/>
      <c r="D20" s="12"/>
      <c r="E20" s="12"/>
      <c r="F20" s="12"/>
      <c r="G20" s="12"/>
    </row>
    <row r="21" spans="1:7" ht="16.5" x14ac:dyDescent="0.35">
      <c r="A21" s="8" t="s">
        <v>69</v>
      </c>
      <c r="B21" s="9" t="s">
        <v>70</v>
      </c>
      <c r="C21" s="13">
        <f>COUNT('2020 INVALID'!N$7:N$214)+COUNT('2020 VALID'!N$7:N$250)</f>
        <v>110</v>
      </c>
      <c r="D21" s="12">
        <f>MIN('2020 INVALID'!N$7:N$250,'2020 VALID'!N$7:N$250)</f>
        <v>0</v>
      </c>
      <c r="E21" s="12">
        <f>MAX('2020 INVALID'!N$7:N$250,'2020 VALID'!N$7:N$250)</f>
        <v>79.692001000000005</v>
      </c>
      <c r="F21" s="12">
        <f>AVERAGE('2020 INVALID'!N$7:N$250,'2020 VALID'!N$7:N$250)</f>
        <v>19.899954579090913</v>
      </c>
      <c r="G21" s="12">
        <f>STDEV('2020 INVALID'!N$7:N$250,'2020 VALID'!N$7:N$250)</f>
        <v>15.106393063999988</v>
      </c>
    </row>
    <row r="22" spans="1:7" x14ac:dyDescent="0.35">
      <c r="A22" s="8" t="s">
        <v>71</v>
      </c>
      <c r="B22" s="9"/>
      <c r="C22" s="13">
        <f>COUNT('2020 INVALID'!L$7:L$214)+COUNT('2020 VALID'!L$7:L$250)</f>
        <v>126</v>
      </c>
      <c r="D22" s="12">
        <f>MIN('2020 INVALID'!L$7:L$250,'2020 VALID'!L$7:L$250)</f>
        <v>4.4809998999999996</v>
      </c>
      <c r="E22" s="12">
        <f>MAX('2020 INVALID'!L$7:L$250,'2020 VALID'!L$7:L$250)</f>
        <v>7.0749997999999996</v>
      </c>
      <c r="F22" s="12">
        <f>AVERAGE('2020 INVALID'!L$7:L$250,'2020 VALID'!L$7:L$250)</f>
        <v>6.0659206365079381</v>
      </c>
      <c r="G22" s="12">
        <f>STDEV('2020 INVALID'!L$7:L$250,'2020 VALID'!L$7:L$250)</f>
        <v>0.5867490780835255</v>
      </c>
    </row>
    <row r="23" spans="1:7" ht="16.5" x14ac:dyDescent="0.35">
      <c r="A23" s="8" t="s">
        <v>72</v>
      </c>
      <c r="B23" s="9" t="s">
        <v>64</v>
      </c>
      <c r="C23" s="13">
        <f>COUNT('2020 INVALID'!P$7:P$214)+COUNT('2020 VALID'!P$7:P$250)</f>
        <v>126</v>
      </c>
      <c r="D23" s="12">
        <f>MIN('2020 INVALID'!P$7:P$250,'2020 VALID'!P$7:P$250)</f>
        <v>8.4139547999999995E-2</v>
      </c>
      <c r="E23" s="12">
        <f>MAX('2020 INVALID'!P$7:P$250,'2020 VALID'!P$7:P$250)</f>
        <v>33.036957000000001</v>
      </c>
      <c r="F23" s="12">
        <f>AVERAGE('2020 INVALID'!P$7:P$250,'2020 VALID'!P$7:P$250)</f>
        <v>2.5739843529682553</v>
      </c>
      <c r="G23" s="12">
        <f>STDEV('2020 INVALID'!P$7:P$250,'2020 VALID'!P$7:P$250)</f>
        <v>5.2836369464048882</v>
      </c>
    </row>
  </sheetData>
  <mergeCells count="1">
    <mergeCell ref="I7:O12"/>
  </mergeCells>
  <hyperlinks>
    <hyperlink ref="A2" r:id="rId1" display="www.adirondacklakessurvey.org"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2020 VALID</vt:lpstr>
      <vt:lpstr>2020 INVALID</vt:lpstr>
      <vt:lpstr>2020 BLANKS, RINSES &amp; QC</vt:lpstr>
      <vt:lpstr>2020 DATA SUMMARY</vt:lpstr>
    </vt:vector>
  </TitlesOfParts>
  <Company>NYSDEC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kmdevins</dc:creator>
  <cp:lastModifiedBy>sara lance</cp:lastModifiedBy>
  <dcterms:created xsi:type="dcterms:W3CDTF">2017-05-22T18:27:44Z</dcterms:created>
  <dcterms:modified xsi:type="dcterms:W3CDTF">2023-01-26T21:37:40Z</dcterms:modified>
</cp:coreProperties>
</file>